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5DCAA264-2D65-46D5-83FE-B13F0C7E3824}" xr6:coauthVersionLast="47" xr6:coauthVersionMax="47" xr10:uidLastSave="{00000000-0000-0000-0000-000000000000}"/>
  <bookViews>
    <workbookView xWindow="-120" yWindow="-120" windowWidth="20730" windowHeight="11040" activeTab="2" xr2:uid="{00000000-000D-0000-FFFF-FFFF00000000}"/>
  </bookViews>
  <sheets>
    <sheet name="substructure" sheetId="2" r:id="rId1"/>
    <sheet name="zinc sheet for superstructure" sheetId="3" r:id="rId2"/>
    <sheet name="summary"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2" l="1"/>
  <c r="D60" i="2"/>
  <c r="D31" i="2"/>
  <c r="E7" i="5" l="1"/>
  <c r="D19" i="2" l="1"/>
  <c r="J58" i="3" l="1"/>
  <c r="D36" i="2" l="1"/>
  <c r="D15" i="3"/>
  <c r="D9" i="3"/>
  <c r="D65" i="2"/>
  <c r="D38" i="2"/>
  <c r="D52" i="2"/>
  <c r="D41" i="2" l="1"/>
  <c r="D47" i="2"/>
  <c r="D21" i="2"/>
  <c r="D15" i="2"/>
  <c r="E6" i="5" l="1"/>
  <c r="E8" i="5" s="1"/>
</calcChain>
</file>

<file path=xl/sharedStrings.xml><?xml version="1.0" encoding="utf-8"?>
<sst xmlns="http://schemas.openxmlformats.org/spreadsheetml/2006/main" count="115" uniqueCount="90">
  <si>
    <t>ITEM</t>
  </si>
  <si>
    <t>DESCRIPTION</t>
  </si>
  <si>
    <t>QTY</t>
  </si>
  <si>
    <t>UNIT</t>
  </si>
  <si>
    <t>BILL No 1: SUBSTUCTURE (ALL PROVISIONAL)</t>
  </si>
  <si>
    <t>EXCAVATIONS, EARTHWORKS AND DEMOLITIONS</t>
  </si>
  <si>
    <t>Excavations</t>
  </si>
  <si>
    <t>CM</t>
  </si>
  <si>
    <t>LS</t>
  </si>
  <si>
    <t>Filling</t>
  </si>
  <si>
    <t>Approved Murrum material</t>
  </si>
  <si>
    <t>Landscaping</t>
  </si>
  <si>
    <t>Genaral site landscaping, clearance and making site environmentally acceptable and safe for users</t>
  </si>
  <si>
    <t>CONCRETE WORK</t>
  </si>
  <si>
    <t>Insitu Concrete and Reinforcement</t>
  </si>
  <si>
    <t>Concrete</t>
  </si>
  <si>
    <t>Mix and place Normal:class 10 vibrated  (1:3:6) in</t>
  </si>
  <si>
    <t>Reinforcement</t>
  </si>
  <si>
    <t>Supply nad fix bars high yield steel &amp; mild steel; cold worked B:S 4461  including bends, hooks, tying wire, spacer blocks and spacers in position</t>
  </si>
  <si>
    <t>KG</t>
  </si>
  <si>
    <t>Total Carried to Collection Page 01</t>
  </si>
  <si>
    <t>Mix and place Normal:class 20 vibrated  (1:2:4) in</t>
  </si>
  <si>
    <t>Pit latrine slab</t>
  </si>
  <si>
    <t>LM</t>
  </si>
  <si>
    <t>SM</t>
  </si>
  <si>
    <t>Ventilation Pipe</t>
  </si>
  <si>
    <t>PIT WALL LINING</t>
  </si>
  <si>
    <t>Burnt clay brick walling in cement and sand mortar (1:3) with hoop iron 500 guage at alternatives courses</t>
  </si>
  <si>
    <t>INTERNAL FINISHES</t>
  </si>
  <si>
    <t>Floor</t>
  </si>
  <si>
    <t>Cement sand screed 1:3</t>
  </si>
  <si>
    <t>Total Carried to Collection Page 02</t>
  </si>
  <si>
    <t>Collection</t>
  </si>
  <si>
    <t>Brought forward from page 01</t>
  </si>
  <si>
    <t>Brought forward from page 02</t>
  </si>
  <si>
    <t>Total for BILL NO. 1 Carried to Summary</t>
  </si>
  <si>
    <t>Walling cladding</t>
  </si>
  <si>
    <t>No.</t>
  </si>
  <si>
    <t>ROOF COVER</t>
  </si>
  <si>
    <t>Total for BILL NO. 2  Carried to Summary</t>
  </si>
  <si>
    <t>BILL No 3: DOORS AND WINDOWS</t>
  </si>
  <si>
    <t>DOORS</t>
  </si>
  <si>
    <t>External</t>
  </si>
  <si>
    <t>Iron Mongery</t>
  </si>
  <si>
    <t>Supply and fix with matching including nails</t>
  </si>
  <si>
    <t>100mm pairs steel hinges</t>
  </si>
  <si>
    <t>Pairs</t>
  </si>
  <si>
    <t xml:space="preserve">100mm long steel Pad  bolt, complete with accessories </t>
  </si>
  <si>
    <t>No</t>
  </si>
  <si>
    <t xml:space="preserve">100mm long steel latch  bolt complete with accessories </t>
  </si>
  <si>
    <t>Total for BILL NO. 3  Carried to Summary</t>
  </si>
  <si>
    <t xml:space="preserve">SUMMARY </t>
  </si>
  <si>
    <t>CARRIED FROM BILL No 1: SUBSTUCTURE AND DEMOLITIONS</t>
  </si>
  <si>
    <t>CARRIED FROM BILL No 2: SUPERSTRUCTURE WALLING AND CONCRETE WORKS</t>
  </si>
  <si>
    <t>CARRIED FROM BILL No 3: DOORS AND WINDOWS</t>
  </si>
  <si>
    <t>CARRIED FROM BILL No 4: PIT LATRINE ACCESSORIES</t>
  </si>
  <si>
    <t>TOTAL ESTIMATED COST</t>
  </si>
  <si>
    <t>pit foundation slab 150mm thick</t>
  </si>
  <si>
    <t>Supply nad fix bars high yield steel &amp; mild steel; cold worked B:S 4461  including bends, hooks, tying wire, spacer blocks and spacers in position and formwork.</t>
  </si>
  <si>
    <t>PROPOSED CONSTRUCTION OF EMERGENCY HOUSE HOLD SHARED PIT LATRINE - TWO STANCE [Shargania Cladding] TENEDBA CAMP</t>
  </si>
  <si>
    <t>BILL No 1: SUBSTUCTURE</t>
  </si>
  <si>
    <t>Summary</t>
  </si>
  <si>
    <t>BILL No 3: SUPERSTRUCTURE WALLING (Zinc sheet)</t>
  </si>
  <si>
    <t>Total Bill 1 &amp; 2</t>
  </si>
  <si>
    <t>BILL No 3: SUPERSTRUCTURE WALLING</t>
  </si>
  <si>
    <t>NO</t>
  </si>
  <si>
    <t>supply and lay available plastic sheet under the foundation slab and over 50mm leveling sand layer</t>
  </si>
  <si>
    <t xml:space="preserve"> </t>
  </si>
  <si>
    <t xml:space="preserve">  </t>
  </si>
  <si>
    <t xml:space="preserve">        </t>
  </si>
  <si>
    <t>Supply and install PVC ventilation pipe 4 inch diameter, and 3mm thickness, and covered the top of the pipe by plastic wire mesh</t>
  </si>
  <si>
    <t>30mm thick, Screed on top of compacted murram filling to pit latrine floor on sections/surfaces not covered by slab</t>
  </si>
  <si>
    <t xml:space="preserve">comments </t>
  </si>
  <si>
    <t>Excavate circular pit  commencing from ground level to a depth 5m of 3.4 diameter, and remove the soil off the site.</t>
  </si>
  <si>
    <t>Excavate 14 holes commencing from ground level to an average depth of 450mm of 100mm diameter for planting superstructure poles.</t>
  </si>
  <si>
    <t>Plant the poles in concrete of mix 1:3:6 of cement, sand and aggregate of recommended sizes, as advised by the site engineer.</t>
  </si>
  <si>
    <t xml:space="preserve">Backfil and compact around the external bottom of the  completed superstructure with selected earth materials and perform final site clearance and leveling. </t>
  </si>
  <si>
    <t>Provide selected earth materials and Backfill off the area or space between external pit and the wall lining (width 500mm, depth 5000mm) compacted in layers of 450mm.</t>
  </si>
  <si>
    <t>Level up the areas around the constructed plinth walls and make ready it ready for concrete slab casting, and compact it in layers of maximum 75mm thick in sections not covered by slab.</t>
  </si>
  <si>
    <t>12 mm  diameter Y- bars in pit latrine slab (0.62Kg/m)</t>
  </si>
  <si>
    <t>Supply approved metal frame of dimensions measuring  300*600*3 mm, well-painted to resistant the termites and weather. The height of the metal frame should not exceed 2720mm, and thickness should not be less than 3 mm, which should be firmly installed in the holes cast in concrete of 1:2:4 mix.</t>
  </si>
  <si>
    <t xml:space="preserve">Supply and fix, CGI (Zinc) sheet of grade 0.35 to be fixed as the cover wall on the sides to cover  the framed metallic structure. The covering must be firmly fastened against the framed structure using additional metallic frames measuring 250*500*1 mm, installed by welding and nailing in 3 rows on the  inside of the latrine superstructure to hold the CGI (zinc) sheets in place. </t>
  </si>
  <si>
    <t>Supply approved metallic frame with dimensions measuring 250*500*1 mm that is well-painted to resist harsh weather, which should be firmlyt fixed in place by welding and nailing as purlin and rafter members.</t>
  </si>
  <si>
    <t>Supply and fix, CGI (Zinc) sheet of grade 0.35 to be fixed as the cover roof on  the framed metallic structure. The covering must be firmly fastened by nailing against the framed structure.</t>
  </si>
  <si>
    <t>Supply and fix 50mm thick door shutter of dimensions measuring 2000*800 mm fitted on to  rectangular metallic door frame of grade 3*6*1, covered with CGI (zinc) sheets of grade 0.35, fixed using capped wire nails, with 2 hooks at top door frame internally. Total price including iron Mongery (all accessories).</t>
  </si>
  <si>
    <t>TOTAL ESTIMATED COST FOR 255 Latrine</t>
  </si>
  <si>
    <t>Total for BILL NO. 1 Carried to Summary for 255</t>
  </si>
  <si>
    <t>RATE (USD)/SDG</t>
  </si>
  <si>
    <t>AMOUNT (USD)/SDG</t>
  </si>
  <si>
    <t>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</si>
</sst>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b/>
      <u/>
      <sz val="11"/>
      <name val="Calibri"/>
      <family val="2"/>
      <scheme val="minor"/>
    </font>
    <font>
      <sz val="10"/>
      <name val="Calibri"/>
      <family val="2"/>
      <scheme val="minor"/>
    </font>
    <font>
      <u/>
      <sz val="11"/>
      <color theme="1"/>
      <name val="Calibri"/>
      <family val="2"/>
      <scheme val="minor"/>
    </font>
    <font>
      <b/>
      <u/>
      <sz val="12"/>
      <color theme="1"/>
      <name val="Calibri"/>
      <family val="2"/>
      <scheme val="minor"/>
    </font>
    <font>
      <u/>
      <sz val="11"/>
      <name val="Calibri"/>
      <family val="2"/>
      <scheme val="minor"/>
    </font>
    <font>
      <sz val="11"/>
      <color rgb="FFFF0000"/>
      <name val="Kalinga"/>
      <family val="2"/>
    </font>
    <font>
      <sz val="11"/>
      <name val="Kalinga"/>
      <family val="2"/>
    </font>
    <font>
      <sz val="11"/>
      <color theme="1"/>
      <name val="Kalinga"/>
      <family val="2"/>
    </font>
    <font>
      <b/>
      <sz val="14"/>
      <color theme="1"/>
      <name val="Calibri"/>
      <family val="2"/>
      <scheme val="minor"/>
    </font>
    <font>
      <b/>
      <sz val="12"/>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3300"/>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207">
    <xf numFmtId="0" fontId="0" fillId="0" borderId="0" xfId="0"/>
    <xf numFmtId="0" fontId="4" fillId="0" borderId="0" xfId="0" applyFont="1" applyAlignment="1">
      <alignment horizontal="center" vertical="top"/>
    </xf>
    <xf numFmtId="0" fontId="4" fillId="0" borderId="0" xfId="0" applyFont="1"/>
    <xf numFmtId="0" fontId="4" fillId="0" borderId="0" xfId="0" applyFont="1" applyAlignment="1">
      <alignment horizontal="center"/>
    </xf>
    <xf numFmtId="43" fontId="4" fillId="0" borderId="0" xfId="1" applyFont="1"/>
    <xf numFmtId="0" fontId="5" fillId="0" borderId="4" xfId="0" applyFont="1" applyBorder="1" applyAlignment="1">
      <alignment horizontal="center" vertical="center"/>
    </xf>
    <xf numFmtId="0" fontId="5" fillId="0" borderId="5" xfId="0" applyFont="1" applyBorder="1" applyAlignment="1">
      <alignment horizontal="center" vertical="center"/>
    </xf>
    <xf numFmtId="43" fontId="5" fillId="0" borderId="6" xfId="1" applyFont="1" applyBorder="1" applyAlignment="1">
      <alignment horizontal="center" vertical="center"/>
    </xf>
    <xf numFmtId="0" fontId="4" fillId="0" borderId="7" xfId="0" applyFont="1" applyBorder="1" applyAlignment="1">
      <alignment horizontal="center" vertical="top"/>
    </xf>
    <xf numFmtId="0" fontId="6" fillId="0" borderId="8" xfId="0" applyFont="1" applyBorder="1"/>
    <xf numFmtId="0" fontId="4" fillId="0" borderId="9" xfId="0" applyFont="1" applyBorder="1"/>
    <xf numFmtId="0" fontId="4" fillId="0" borderId="9" xfId="0" applyFont="1" applyBorder="1" applyAlignment="1">
      <alignment horizontal="center"/>
    </xf>
    <xf numFmtId="43" fontId="4" fillId="0" borderId="10" xfId="1" applyFont="1" applyBorder="1"/>
    <xf numFmtId="0" fontId="7" fillId="0" borderId="9" xfId="0" applyFont="1" applyBorder="1"/>
    <xf numFmtId="0" fontId="1" fillId="0" borderId="7" xfId="0" applyFont="1" applyBorder="1" applyAlignment="1">
      <alignment horizontal="center" vertical="center"/>
    </xf>
    <xf numFmtId="0" fontId="3" fillId="0" borderId="0" xfId="0" applyFont="1" applyAlignment="1">
      <alignment vertical="center"/>
    </xf>
    <xf numFmtId="0" fontId="4" fillId="0" borderId="11" xfId="0" applyFont="1" applyBorder="1" applyAlignment="1">
      <alignment horizontal="center" vertical="center"/>
    </xf>
    <xf numFmtId="0" fontId="1" fillId="0" borderId="9" xfId="0" applyFont="1" applyBorder="1" applyAlignment="1">
      <alignment horizontal="center" vertical="center"/>
    </xf>
    <xf numFmtId="43" fontId="4" fillId="0" borderId="12" xfId="1" applyFont="1" applyFill="1" applyBorder="1" applyAlignment="1">
      <alignment horizontal="center" vertical="center"/>
    </xf>
    <xf numFmtId="43" fontId="1" fillId="0" borderId="10" xfId="1" applyFont="1" applyFill="1" applyBorder="1" applyAlignment="1">
      <alignment horizontal="right" vertical="center"/>
    </xf>
    <xf numFmtId="0" fontId="4" fillId="0" borderId="0" xfId="0" applyFont="1" applyAlignment="1">
      <alignment vertical="center" wrapText="1"/>
    </xf>
    <xf numFmtId="2" fontId="4" fillId="0" borderId="11" xfId="0" applyNumberFormat="1" applyFont="1" applyBorder="1" applyAlignment="1">
      <alignment horizontal="center" vertical="center"/>
    </xf>
    <xf numFmtId="0" fontId="1" fillId="0" borderId="0" xfId="0" applyFont="1" applyAlignment="1">
      <alignment vertical="center" wrapText="1"/>
    </xf>
    <xf numFmtId="43" fontId="1" fillId="0" borderId="13" xfId="1" applyFont="1" applyFill="1" applyBorder="1" applyAlignment="1">
      <alignment horizontal="right" vertical="center"/>
    </xf>
    <xf numFmtId="0" fontId="0" fillId="0" borderId="0" xfId="0" applyAlignment="1">
      <alignment vertical="center" wrapText="1"/>
    </xf>
    <xf numFmtId="0" fontId="8" fillId="0" borderId="0" xfId="0" applyFont="1"/>
    <xf numFmtId="0" fontId="8" fillId="0" borderId="0" xfId="0" applyFont="1" applyAlignment="1">
      <alignment vertical="center"/>
    </xf>
    <xf numFmtId="0" fontId="1" fillId="0" borderId="0" xfId="0" applyFont="1" applyAlignment="1">
      <alignmen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2" fillId="0" borderId="0" xfId="0" applyFont="1"/>
    <xf numFmtId="0" fontId="1" fillId="0" borderId="7" xfId="0" applyFont="1" applyBorder="1" applyAlignment="1">
      <alignment horizontal="center"/>
    </xf>
    <xf numFmtId="0" fontId="1" fillId="0" borderId="11" xfId="0" applyFont="1" applyBorder="1" applyAlignment="1">
      <alignment horizontal="center" vertical="center"/>
    </xf>
    <xf numFmtId="43" fontId="1" fillId="0" borderId="0" xfId="1" applyFont="1" applyFill="1" applyBorder="1" applyAlignment="1">
      <alignment horizontal="right" vertical="center"/>
    </xf>
    <xf numFmtId="43" fontId="4" fillId="0" borderId="0" xfId="1" applyFont="1" applyFill="1" applyBorder="1" applyAlignment="1">
      <alignment horizontal="right" vertical="center"/>
    </xf>
    <xf numFmtId="0" fontId="2" fillId="0" borderId="7" xfId="0" applyFont="1" applyBorder="1" applyAlignment="1">
      <alignment horizontal="center"/>
    </xf>
    <xf numFmtId="0" fontId="2" fillId="0" borderId="0" xfId="0" applyFont="1" applyAlignment="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vertical="center"/>
    </xf>
    <xf numFmtId="0" fontId="9" fillId="0" borderId="0" xfId="0" applyFont="1" applyAlignment="1">
      <alignment vertical="center"/>
    </xf>
    <xf numFmtId="2" fontId="4" fillId="0" borderId="0" xfId="0" applyNumberFormat="1" applyFont="1" applyAlignment="1">
      <alignment horizontal="center" vertical="center"/>
    </xf>
    <xf numFmtId="0" fontId="2" fillId="0" borderId="7"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2"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4" fillId="0" borderId="11" xfId="0" applyFont="1" applyBorder="1" applyAlignment="1">
      <alignment vertical="center"/>
    </xf>
    <xf numFmtId="0" fontId="4" fillId="0" borderId="17" xfId="0" applyFont="1" applyBorder="1" applyAlignment="1">
      <alignment horizontal="center" vertical="top"/>
    </xf>
    <xf numFmtId="0" fontId="5" fillId="0" borderId="18" xfId="0" applyFont="1" applyBorder="1" applyAlignment="1">
      <alignment vertical="center"/>
    </xf>
    <xf numFmtId="0" fontId="4" fillId="0" borderId="18" xfId="0" applyFont="1" applyBorder="1"/>
    <xf numFmtId="0" fontId="4" fillId="0" borderId="18" xfId="0" applyFont="1" applyBorder="1" applyAlignment="1">
      <alignment horizontal="center"/>
    </xf>
    <xf numFmtId="0" fontId="10"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7" xfId="0" applyFont="1" applyBorder="1" applyAlignment="1">
      <alignment horizontal="center"/>
    </xf>
    <xf numFmtId="0" fontId="4" fillId="0" borderId="7" xfId="0" applyFont="1" applyBorder="1" applyAlignment="1">
      <alignment horizontal="center"/>
    </xf>
    <xf numFmtId="2" fontId="1" fillId="0" borderId="11" xfId="0" applyNumberFormat="1" applyFont="1" applyBorder="1" applyAlignment="1">
      <alignment horizontal="center" vertical="center"/>
    </xf>
    <xf numFmtId="0" fontId="7" fillId="0" borderId="0" xfId="0" applyFont="1"/>
    <xf numFmtId="0" fontId="4" fillId="0" borderId="0" xfId="0" applyFont="1" applyAlignment="1">
      <alignment horizontal="left" vertical="center" wrapText="1"/>
    </xf>
    <xf numFmtId="0" fontId="0" fillId="0" borderId="0" xfId="0" applyAlignment="1">
      <alignment wrapText="1"/>
    </xf>
    <xf numFmtId="0" fontId="7" fillId="0" borderId="12" xfId="0" applyFont="1" applyBorder="1" applyAlignment="1">
      <alignment horizontal="left" vertical="center"/>
    </xf>
    <xf numFmtId="0" fontId="11" fillId="0" borderId="0" xfId="0" applyFont="1" applyAlignment="1">
      <alignment vertical="center" wrapText="1"/>
    </xf>
    <xf numFmtId="0" fontId="12" fillId="0" borderId="11" xfId="0" applyFont="1" applyBorder="1" applyAlignment="1">
      <alignment horizontal="center" vertical="center"/>
    </xf>
    <xf numFmtId="43" fontId="5" fillId="0" borderId="12" xfId="1" applyFont="1" applyFill="1" applyBorder="1" applyAlignment="1">
      <alignment horizontal="center" vertical="center"/>
    </xf>
    <xf numFmtId="0" fontId="0" fillId="0" borderId="0" xfId="0" applyAlignment="1">
      <alignment vertical="center"/>
    </xf>
    <xf numFmtId="0" fontId="13" fillId="0" borderId="9" xfId="0" applyFont="1" applyBorder="1" applyAlignment="1">
      <alignment vertical="center"/>
    </xf>
    <xf numFmtId="0" fontId="0" fillId="0" borderId="9" xfId="0" applyBorder="1" applyAlignment="1">
      <alignment horizontal="center" vertical="center"/>
    </xf>
    <xf numFmtId="0" fontId="11" fillId="0" borderId="0" xfId="0" applyFont="1" applyAlignment="1">
      <alignment vertical="center"/>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vertical="center"/>
    </xf>
    <xf numFmtId="0" fontId="14" fillId="0" borderId="21" xfId="0" applyFont="1" applyBorder="1" applyAlignment="1">
      <alignment horizontal="center" vertical="center"/>
    </xf>
    <xf numFmtId="43" fontId="13" fillId="0" borderId="21" xfId="1" applyFont="1" applyFill="1" applyBorder="1" applyAlignment="1">
      <alignment horizontal="center" vertical="center"/>
    </xf>
    <xf numFmtId="43" fontId="14" fillId="0" borderId="22" xfId="1" applyFont="1" applyFill="1" applyBorder="1" applyAlignment="1">
      <alignment horizontal="right" vertical="center"/>
    </xf>
    <xf numFmtId="0" fontId="14" fillId="0" borderId="0" xfId="0" applyFont="1" applyAlignment="1">
      <alignment horizontal="center" vertical="center"/>
    </xf>
    <xf numFmtId="43" fontId="13" fillId="0" borderId="0" xfId="1" applyFont="1" applyFill="1" applyBorder="1" applyAlignment="1">
      <alignment horizontal="center" vertical="center"/>
    </xf>
    <xf numFmtId="43" fontId="14" fillId="0" borderId="13" xfId="1" applyFont="1" applyFill="1" applyBorder="1" applyAlignment="1">
      <alignment horizontal="right" vertical="center"/>
    </xf>
    <xf numFmtId="0" fontId="1" fillId="0" borderId="0" xfId="0" applyFont="1" applyAlignment="1">
      <alignment horizontal="center" vertical="center"/>
    </xf>
    <xf numFmtId="43" fontId="4" fillId="0" borderId="0" xfId="1" applyFont="1" applyFill="1" applyBorder="1" applyAlignment="1">
      <alignment horizontal="center" vertical="center"/>
    </xf>
    <xf numFmtId="0" fontId="5" fillId="0" borderId="11" xfId="0" applyFont="1" applyBorder="1" applyAlignment="1">
      <alignment vertical="center"/>
    </xf>
    <xf numFmtId="43" fontId="3" fillId="0" borderId="13" xfId="1" applyFont="1" applyFill="1" applyBorder="1" applyAlignment="1">
      <alignment horizontal="right" vertical="center"/>
    </xf>
    <xf numFmtId="0" fontId="4" fillId="0" borderId="11" xfId="0" applyFont="1" applyBorder="1"/>
    <xf numFmtId="43" fontId="4" fillId="0" borderId="13" xfId="1" applyFont="1" applyBorder="1"/>
    <xf numFmtId="0" fontId="5" fillId="0" borderId="11" xfId="0" applyFont="1" applyBorder="1" applyAlignment="1">
      <alignment wrapText="1"/>
    </xf>
    <xf numFmtId="43" fontId="5" fillId="0" borderId="13" xfId="1" applyFont="1" applyBorder="1"/>
    <xf numFmtId="0" fontId="4" fillId="0" borderId="23" xfId="0" applyFont="1" applyBorder="1"/>
    <xf numFmtId="0" fontId="4" fillId="0" borderId="23" xfId="0" applyFont="1" applyBorder="1" applyAlignment="1">
      <alignment horizontal="center"/>
    </xf>
    <xf numFmtId="43" fontId="5" fillId="0" borderId="16" xfId="1" applyFont="1" applyBorder="1"/>
    <xf numFmtId="0" fontId="7" fillId="0" borderId="24" xfId="0" applyFont="1" applyBorder="1"/>
    <xf numFmtId="0" fontId="4" fillId="0" borderId="25" xfId="0" applyFont="1" applyBorder="1"/>
    <xf numFmtId="0" fontId="4" fillId="0" borderId="25" xfId="0" applyFont="1" applyBorder="1" applyAlignment="1">
      <alignment horizontal="center"/>
    </xf>
    <xf numFmtId="43" fontId="4" fillId="0" borderId="26" xfId="1" applyFont="1" applyBorder="1"/>
    <xf numFmtId="43" fontId="5" fillId="0" borderId="10" xfId="1" applyFont="1" applyBorder="1"/>
    <xf numFmtId="0" fontId="4" fillId="0" borderId="7" xfId="0" quotePrefix="1" applyFont="1" applyBorder="1" applyAlignment="1">
      <alignment horizontal="center" vertical="top"/>
    </xf>
    <xf numFmtId="0" fontId="5" fillId="0" borderId="9" xfId="0" applyFont="1" applyBorder="1" applyAlignment="1">
      <alignment vertical="center" wrapText="1"/>
    </xf>
    <xf numFmtId="0" fontId="4" fillId="0" borderId="14" xfId="0" applyFont="1" applyBorder="1"/>
    <xf numFmtId="0" fontId="4" fillId="0" borderId="14" xfId="0" applyFont="1" applyBorder="1" applyAlignment="1">
      <alignment horizontal="center"/>
    </xf>
    <xf numFmtId="43" fontId="4" fillId="0" borderId="20" xfId="1" applyFont="1" applyBorder="1"/>
    <xf numFmtId="0" fontId="5" fillId="0" borderId="11" xfId="0" applyFont="1" applyBorder="1" applyAlignment="1">
      <alignment vertical="center" wrapText="1"/>
    </xf>
    <xf numFmtId="43" fontId="5" fillId="0" borderId="27" xfId="1" applyFont="1" applyBorder="1"/>
    <xf numFmtId="0" fontId="4" fillId="0" borderId="9" xfId="0" applyFont="1" applyBorder="1" applyAlignment="1">
      <alignment vertical="center" wrapText="1"/>
    </xf>
    <xf numFmtId="0" fontId="4" fillId="0" borderId="0" xfId="0" applyFont="1" applyAlignment="1">
      <alignment wrapText="1"/>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wrapText="1"/>
    </xf>
    <xf numFmtId="0" fontId="4" fillId="0" borderId="0" xfId="0" applyFont="1" applyAlignment="1">
      <alignment vertical="top"/>
    </xf>
    <xf numFmtId="0" fontId="4"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wrapText="1"/>
    </xf>
    <xf numFmtId="0" fontId="4" fillId="0" borderId="0" xfId="0" applyFont="1" applyBorder="1" applyAlignment="1">
      <alignment vertical="center" wrapText="1"/>
    </xf>
    <xf numFmtId="0" fontId="1" fillId="0" borderId="7" xfId="0" applyFont="1" applyBorder="1" applyAlignment="1">
      <alignment horizontal="center" wrapText="1"/>
    </xf>
    <xf numFmtId="0" fontId="6" fillId="0" borderId="0" xfId="0" applyFont="1" applyAlignment="1">
      <alignment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43" fontId="4" fillId="0" borderId="12" xfId="1" applyFont="1" applyFill="1" applyBorder="1" applyAlignment="1">
      <alignment horizontal="center" vertical="center" wrapText="1"/>
    </xf>
    <xf numFmtId="43" fontId="1" fillId="0" borderId="10" xfId="1" applyFont="1" applyFill="1" applyBorder="1" applyAlignment="1">
      <alignment horizontal="right" vertical="center" wrapText="1"/>
    </xf>
    <xf numFmtId="0" fontId="1" fillId="0" borderId="0" xfId="0" applyFont="1" applyAlignment="1">
      <alignment wrapText="1"/>
    </xf>
    <xf numFmtId="0" fontId="9" fillId="0" borderId="0" xfId="0" applyFont="1" applyAlignment="1">
      <alignment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wrapText="1"/>
    </xf>
    <xf numFmtId="43" fontId="4" fillId="0" borderId="10" xfId="1" applyFont="1" applyFill="1" applyBorder="1" applyAlignment="1">
      <alignment horizontal="right" vertical="center" wrapText="1"/>
    </xf>
    <xf numFmtId="0" fontId="4" fillId="0" borderId="9" xfId="0" applyFont="1" applyBorder="1" applyAlignment="1">
      <alignment wrapText="1"/>
    </xf>
    <xf numFmtId="0" fontId="4" fillId="0" borderId="0" xfId="0" applyFont="1" applyAlignment="1">
      <alignment horizontal="center" vertical="center" wrapText="1"/>
    </xf>
    <xf numFmtId="0" fontId="7" fillId="0" borderId="0" xfId="0" applyFont="1" applyAlignment="1">
      <alignment vertical="center" wrapText="1"/>
    </xf>
    <xf numFmtId="0" fontId="4" fillId="0" borderId="7" xfId="0" quotePrefix="1" applyFont="1" applyBorder="1" applyAlignment="1">
      <alignment horizontal="center" vertical="top" wrapText="1"/>
    </xf>
    <xf numFmtId="0" fontId="5" fillId="0" borderId="7" xfId="0" applyFont="1" applyBorder="1" applyAlignment="1">
      <alignment horizontal="center" vertical="center" wrapText="1"/>
    </xf>
    <xf numFmtId="2" fontId="4" fillId="0" borderId="11" xfId="0" applyNumberFormat="1" applyFont="1" applyBorder="1" applyAlignment="1">
      <alignment horizontal="center" vertical="center" wrapText="1"/>
    </xf>
    <xf numFmtId="0" fontId="7" fillId="0" borderId="0" xfId="0" applyFont="1" applyAlignment="1">
      <alignment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43" fontId="4" fillId="0" borderId="15" xfId="1" applyFont="1" applyFill="1" applyBorder="1" applyAlignment="1">
      <alignment horizontal="center" vertical="center" wrapText="1"/>
    </xf>
    <xf numFmtId="0" fontId="4" fillId="0" borderId="17" xfId="0" applyFont="1" applyBorder="1" applyAlignment="1">
      <alignment horizontal="center" vertical="top" wrapText="1"/>
    </xf>
    <xf numFmtId="0" fontId="5" fillId="0" borderId="18" xfId="0" applyFont="1" applyBorder="1" applyAlignment="1">
      <alignment vertical="center" wrapText="1"/>
    </xf>
    <xf numFmtId="0" fontId="4" fillId="0" borderId="18" xfId="0" applyFont="1" applyBorder="1" applyAlignment="1">
      <alignment wrapText="1"/>
    </xf>
    <xf numFmtId="0" fontId="4" fillId="0" borderId="18" xfId="0" applyFont="1" applyBorder="1" applyAlignment="1">
      <alignment horizontal="center" wrapText="1"/>
    </xf>
    <xf numFmtId="43" fontId="5" fillId="0" borderId="27" xfId="1" applyFont="1" applyBorder="1" applyAlignment="1">
      <alignment wrapText="1"/>
    </xf>
    <xf numFmtId="0" fontId="4" fillId="0" borderId="11" xfId="0" applyFont="1" applyBorder="1" applyAlignment="1">
      <alignment horizontal="center" wrapText="1"/>
    </xf>
    <xf numFmtId="0" fontId="4" fillId="0" borderId="9" xfId="0" applyFont="1" applyBorder="1" applyAlignment="1">
      <alignment horizontal="center" wrapText="1"/>
    </xf>
    <xf numFmtId="43" fontId="2" fillId="0" borderId="10" xfId="1" applyFont="1" applyFill="1" applyBorder="1" applyAlignment="1">
      <alignment horizontal="right" vertical="center" wrapText="1"/>
    </xf>
    <xf numFmtId="0" fontId="4" fillId="0" borderId="7" xfId="0" applyFont="1" applyBorder="1" applyAlignment="1">
      <alignment horizontal="center" vertical="top" wrapText="1"/>
    </xf>
    <xf numFmtId="0" fontId="5" fillId="0" borderId="28" xfId="0" applyFont="1" applyBorder="1" applyAlignment="1">
      <alignment horizontal="center" vertical="center" wrapText="1"/>
    </xf>
    <xf numFmtId="0" fontId="7" fillId="0" borderId="29" xfId="0" applyFont="1" applyBorder="1" applyAlignment="1">
      <alignment vertical="center" wrapText="1"/>
    </xf>
    <xf numFmtId="0" fontId="5" fillId="0" borderId="30" xfId="0" applyFont="1" applyBorder="1" applyAlignment="1">
      <alignment horizontal="right" vertical="center" wrapText="1"/>
    </xf>
    <xf numFmtId="43" fontId="5" fillId="0" borderId="31" xfId="1" applyFont="1" applyBorder="1" applyAlignment="1">
      <alignment horizontal="center" vertical="center" wrapText="1"/>
    </xf>
    <xf numFmtId="0" fontId="5" fillId="0" borderId="0" xfId="0" applyFont="1" applyAlignment="1">
      <alignment horizontal="right" vertical="center" wrapText="1"/>
    </xf>
    <xf numFmtId="43" fontId="5" fillId="0" borderId="13" xfId="1" applyFont="1" applyBorder="1" applyAlignment="1">
      <alignment horizontal="center" vertical="center" wrapText="1"/>
    </xf>
    <xf numFmtId="43" fontId="5" fillId="0" borderId="13" xfId="1" applyFont="1" applyBorder="1" applyAlignment="1">
      <alignment horizontal="right" vertical="center" wrapText="1"/>
    </xf>
    <xf numFmtId="43" fontId="2" fillId="0" borderId="0" xfId="0" applyNumberFormat="1" applyFont="1" applyAlignment="1">
      <alignment wrapText="1"/>
    </xf>
    <xf numFmtId="0" fontId="2" fillId="0" borderId="7" xfId="0" applyFont="1" applyBorder="1" applyAlignment="1">
      <alignment horizontal="center" wrapText="1"/>
    </xf>
    <xf numFmtId="0" fontId="2" fillId="0" borderId="0" xfId="0" applyFont="1" applyAlignment="1">
      <alignment horizontal="center" vertical="center" wrapText="1"/>
    </xf>
    <xf numFmtId="43" fontId="4" fillId="0" borderId="0" xfId="1" applyFont="1" applyFill="1" applyBorder="1" applyAlignment="1">
      <alignment horizontal="center" vertical="center" wrapText="1"/>
    </xf>
    <xf numFmtId="43" fontId="2" fillId="0" borderId="13" xfId="1" applyFont="1" applyFill="1" applyBorder="1" applyAlignment="1">
      <alignment horizontal="right" vertical="center" wrapText="1"/>
    </xf>
    <xf numFmtId="0" fontId="2" fillId="0" borderId="32" xfId="0" quotePrefix="1" applyFont="1" applyBorder="1" applyAlignment="1">
      <alignment horizontal="center" vertical="top" wrapText="1"/>
    </xf>
    <xf numFmtId="0" fontId="2" fillId="0" borderId="2" xfId="0" applyFont="1" applyBorder="1" applyAlignment="1">
      <alignment wrapText="1"/>
    </xf>
    <xf numFmtId="0" fontId="2" fillId="0" borderId="2" xfId="0" applyFont="1" applyBorder="1" applyAlignment="1">
      <alignment horizontal="center" wrapText="1"/>
    </xf>
    <xf numFmtId="0" fontId="4" fillId="0" borderId="2" xfId="0" applyFont="1" applyBorder="1" applyAlignment="1">
      <alignment wrapText="1"/>
    </xf>
    <xf numFmtId="43" fontId="5" fillId="0" borderId="3" xfId="1" applyFont="1" applyBorder="1" applyAlignment="1">
      <alignment wrapText="1"/>
    </xf>
    <xf numFmtId="43" fontId="1" fillId="0" borderId="33" xfId="1" applyFont="1" applyFill="1" applyBorder="1" applyAlignment="1">
      <alignment horizontal="right" vertical="center" wrapText="1"/>
    </xf>
    <xf numFmtId="43" fontId="5" fillId="0" borderId="34" xfId="1" applyFont="1" applyBorder="1" applyAlignment="1">
      <alignment horizontal="center" vertical="center" wrapText="1"/>
    </xf>
    <xf numFmtId="43" fontId="4" fillId="0" borderId="35" xfId="1" applyFont="1" applyFill="1" applyBorder="1" applyAlignment="1">
      <alignment horizontal="center" vertical="center" wrapText="1"/>
    </xf>
    <xf numFmtId="0" fontId="5" fillId="0" borderId="34" xfId="0" applyFont="1" applyBorder="1" applyAlignment="1">
      <alignment horizontal="center" vertical="center" wrapText="1"/>
    </xf>
    <xf numFmtId="0" fontId="6" fillId="2" borderId="0" xfId="0" applyFont="1" applyFill="1" applyAlignment="1">
      <alignment vertical="center"/>
    </xf>
    <xf numFmtId="43" fontId="3" fillId="4" borderId="34" xfId="0" applyNumberFormat="1" applyFont="1" applyFill="1" applyBorder="1"/>
    <xf numFmtId="43" fontId="3" fillId="5" borderId="34" xfId="0" applyNumberFormat="1" applyFont="1" applyFill="1" applyBorder="1"/>
    <xf numFmtId="43" fontId="16" fillId="0" borderId="34" xfId="0" applyNumberFormat="1" applyFont="1" applyBorder="1"/>
    <xf numFmtId="43" fontId="0" fillId="0" borderId="0" xfId="0" applyNumberFormat="1"/>
    <xf numFmtId="164" fontId="0" fillId="0" borderId="0" xfId="0" applyNumberFormat="1"/>
    <xf numFmtId="164" fontId="0" fillId="0" borderId="0" xfId="1" applyNumberFormat="1" applyFont="1"/>
    <xf numFmtId="0" fontId="1" fillId="2" borderId="0" xfId="0" applyFont="1" applyFill="1" applyAlignment="1">
      <alignment vertical="center" wrapText="1"/>
    </xf>
    <xf numFmtId="0" fontId="0" fillId="0" borderId="0" xfId="0" applyFont="1" applyAlignment="1">
      <alignment vertical="center" wrapText="1"/>
    </xf>
    <xf numFmtId="43" fontId="4" fillId="0" borderId="12" xfId="1" applyFont="1" applyFill="1" applyBorder="1" applyAlignment="1">
      <alignment horizontal="center" vertical="center"/>
    </xf>
    <xf numFmtId="43" fontId="4" fillId="0" borderId="15" xfId="1" applyFont="1" applyFill="1" applyBorder="1" applyAlignment="1">
      <alignment horizontal="center" vertical="center"/>
    </xf>
    <xf numFmtId="0" fontId="5" fillId="0" borderId="18" xfId="0" applyFont="1" applyBorder="1"/>
    <xf numFmtId="0" fontId="4" fillId="0" borderId="0" xfId="0" applyFont="1" applyFill="1" applyAlignment="1">
      <alignment vertical="center" wrapText="1"/>
    </xf>
    <xf numFmtId="0" fontId="5" fillId="0" borderId="36" xfId="0" applyFont="1" applyBorder="1" applyAlignment="1">
      <alignment horizontal="center" vertical="center" wrapText="1"/>
    </xf>
    <xf numFmtId="0" fontId="0" fillId="0" borderId="1" xfId="0" applyBorder="1"/>
    <xf numFmtId="0" fontId="0" fillId="0" borderId="2" xfId="0" applyBorder="1"/>
    <xf numFmtId="0" fontId="0" fillId="0" borderId="3" xfId="0" applyBorder="1"/>
    <xf numFmtId="0" fontId="4" fillId="0" borderId="37" xfId="0" applyFont="1" applyBorder="1" applyAlignment="1">
      <alignment horizontal="center" vertical="top"/>
    </xf>
    <xf numFmtId="0" fontId="17" fillId="0" borderId="34" xfId="0" applyFont="1" applyBorder="1" applyAlignment="1">
      <alignment vertical="center"/>
    </xf>
    <xf numFmtId="0" fontId="4" fillId="0" borderId="1" xfId="0" applyFont="1" applyBorder="1"/>
    <xf numFmtId="0" fontId="4" fillId="0" borderId="2" xfId="0" applyFont="1" applyBorder="1"/>
    <xf numFmtId="0" fontId="4" fillId="0" borderId="3" xfId="0" applyFont="1" applyBorder="1"/>
    <xf numFmtId="0" fontId="17" fillId="0" borderId="2" xfId="0" applyFont="1" applyBorder="1" applyAlignment="1">
      <alignment vertical="center" wrapText="1"/>
    </xf>
    <xf numFmtId="0" fontId="15" fillId="0" borderId="34" xfId="0" applyFont="1" applyBorder="1"/>
    <xf numFmtId="0" fontId="5" fillId="0" borderId="34" xfId="0" applyFont="1" applyBorder="1"/>
    <xf numFmtId="0" fontId="5" fillId="0" borderId="34" xfId="0" applyFont="1" applyFill="1" applyBorder="1" applyAlignment="1">
      <alignment horizontal="center" vertical="center" wrapText="1"/>
    </xf>
    <xf numFmtId="0" fontId="4" fillId="0" borderId="36" xfId="0" applyFont="1" applyBorder="1" applyAlignment="1">
      <alignment horizontal="center" vertical="top"/>
    </xf>
    <xf numFmtId="0" fontId="5" fillId="0" borderId="34" xfId="0" applyFont="1" applyBorder="1" applyAlignment="1">
      <alignment vertical="center"/>
    </xf>
    <xf numFmtId="2" fontId="0" fillId="0" borderId="9" xfId="0" applyNumberFormat="1" applyFont="1" applyBorder="1" applyAlignment="1">
      <alignment horizontal="center" vertic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4" borderId="34" xfId="0" applyFont="1" applyFill="1" applyBorder="1" applyAlignment="1">
      <alignment horizontal="center" wrapText="1"/>
    </xf>
    <xf numFmtId="0" fontId="3" fillId="5" borderId="34" xfId="0" applyFont="1" applyFill="1" applyBorder="1" applyAlignment="1">
      <alignment horizontal="center" wrapText="1"/>
    </xf>
    <xf numFmtId="0" fontId="15" fillId="3" borderId="34" xfId="0" applyFont="1" applyFill="1" applyBorder="1" applyAlignment="1">
      <alignment horizontal="center" vertical="center"/>
    </xf>
    <xf numFmtId="0" fontId="16" fillId="0" borderId="34"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I152"/>
  <sheetViews>
    <sheetView topLeftCell="A60" workbookViewId="0">
      <selection activeCell="E77" sqref="E77"/>
    </sheetView>
  </sheetViews>
  <sheetFormatPr defaultColWidth="9.140625" defaultRowHeight="15" x14ac:dyDescent="0.25"/>
  <cols>
    <col min="1" max="1" width="1.5703125" style="2" customWidth="1"/>
    <col min="2" max="2" width="7.7109375" style="1" hidden="1" customWidth="1"/>
    <col min="3" max="3" width="62.42578125" style="2" customWidth="1"/>
    <col min="4" max="4" width="8.85546875" style="2" customWidth="1"/>
    <col min="5" max="5" width="7.42578125" style="3" customWidth="1"/>
    <col min="6" max="6" width="16" style="2" customWidth="1"/>
    <col min="7" max="7" width="21.42578125" style="4" customWidth="1"/>
    <col min="8" max="8" width="11.7109375" style="2" customWidth="1"/>
    <col min="9" max="9" width="48.42578125" style="2" customWidth="1"/>
    <col min="10" max="10" width="81.140625" style="2" customWidth="1"/>
    <col min="11" max="16384" width="9.140625" style="2"/>
  </cols>
  <sheetData>
    <row r="1" spans="2:9" ht="15.75" thickBot="1" x14ac:dyDescent="0.3"/>
    <row r="2" spans="2:9" ht="32.25" customHeight="1" thickBot="1" x14ac:dyDescent="0.3">
      <c r="B2" s="200" t="s">
        <v>59</v>
      </c>
      <c r="C2" s="201"/>
      <c r="D2" s="201"/>
      <c r="E2" s="201"/>
      <c r="F2" s="201"/>
      <c r="G2" s="202"/>
      <c r="H2" s="195" t="s">
        <v>72</v>
      </c>
    </row>
    <row r="3" spans="2:9" x14ac:dyDescent="0.25">
      <c r="B3" s="5" t="s">
        <v>0</v>
      </c>
      <c r="C3" s="6" t="s">
        <v>1</v>
      </c>
      <c r="D3" s="6" t="s">
        <v>2</v>
      </c>
      <c r="E3" s="6" t="s">
        <v>3</v>
      </c>
      <c r="F3" s="6" t="s">
        <v>87</v>
      </c>
      <c r="G3" s="7" t="s">
        <v>88</v>
      </c>
    </row>
    <row r="4" spans="2:9" x14ac:dyDescent="0.25">
      <c r="B4" s="8"/>
      <c r="C4" s="9" t="s">
        <v>4</v>
      </c>
      <c r="D4" s="10"/>
      <c r="E4" s="11"/>
      <c r="F4" s="10"/>
      <c r="G4" s="12"/>
    </row>
    <row r="5" spans="2:9" x14ac:dyDescent="0.25">
      <c r="B5" s="8"/>
      <c r="C5" s="10"/>
      <c r="D5" s="10"/>
      <c r="E5" s="11"/>
      <c r="F5" s="10"/>
      <c r="G5" s="12"/>
    </row>
    <row r="6" spans="2:9" x14ac:dyDescent="0.25">
      <c r="B6" s="8"/>
      <c r="C6" s="13" t="s">
        <v>5</v>
      </c>
      <c r="D6" s="10"/>
      <c r="E6" s="11"/>
      <c r="F6" s="10"/>
      <c r="G6" s="12"/>
    </row>
    <row r="7" spans="2:9" ht="15" customHeight="1" x14ac:dyDescent="0.25">
      <c r="B7" s="14"/>
      <c r="C7" s="15" t="s">
        <v>6</v>
      </c>
      <c r="D7" s="16"/>
      <c r="E7" s="17"/>
      <c r="F7" s="18"/>
      <c r="G7" s="19"/>
    </row>
    <row r="8" spans="2:9" ht="28.5" customHeight="1" x14ac:dyDescent="0.25">
      <c r="B8" s="14"/>
      <c r="C8" s="183" t="s">
        <v>73</v>
      </c>
      <c r="D8" s="21">
        <f>(3.14*1.7*1.7)*5</f>
        <v>45.373000000000005</v>
      </c>
      <c r="E8" s="199" t="s">
        <v>7</v>
      </c>
      <c r="F8" s="180"/>
      <c r="G8" s="19"/>
    </row>
    <row r="9" spans="2:9" x14ac:dyDescent="0.25">
      <c r="B9" s="14"/>
      <c r="C9" s="22"/>
      <c r="D9" s="16"/>
      <c r="E9" s="17"/>
      <c r="F9" s="180"/>
      <c r="G9" s="19"/>
    </row>
    <row r="10" spans="2:9" ht="15" customHeight="1" x14ac:dyDescent="0.25">
      <c r="B10" s="14"/>
      <c r="C10" s="20"/>
      <c r="D10" s="21"/>
      <c r="E10" s="17"/>
      <c r="F10" s="180"/>
      <c r="G10" s="19"/>
    </row>
    <row r="11" spans="2:9" s="25" customFormat="1" ht="28.5" customHeight="1" x14ac:dyDescent="0.2">
      <c r="B11" s="14"/>
      <c r="C11" s="24" t="s">
        <v>74</v>
      </c>
      <c r="D11" s="16">
        <v>14</v>
      </c>
      <c r="E11" s="17" t="s">
        <v>65</v>
      </c>
      <c r="F11" s="180"/>
      <c r="G11" s="19"/>
      <c r="I11" s="26"/>
    </row>
    <row r="12" spans="2:9" x14ac:dyDescent="0.25">
      <c r="B12" s="14"/>
      <c r="C12" s="27"/>
      <c r="D12" s="16"/>
      <c r="E12" s="17"/>
      <c r="F12" s="180"/>
      <c r="G12" s="19"/>
    </row>
    <row r="13" spans="2:9" s="25" customFormat="1" ht="30" x14ac:dyDescent="0.2">
      <c r="B13" s="14"/>
      <c r="C13" s="179" t="s">
        <v>75</v>
      </c>
      <c r="D13" s="16" t="s">
        <v>0</v>
      </c>
      <c r="E13" s="17" t="s">
        <v>8</v>
      </c>
      <c r="F13" s="180"/>
      <c r="G13" s="19"/>
    </row>
    <row r="14" spans="2:9" s="25" customFormat="1" x14ac:dyDescent="0.2">
      <c r="B14" s="14"/>
      <c r="C14" s="22"/>
      <c r="D14" s="16"/>
      <c r="E14" s="17"/>
      <c r="F14" s="180"/>
      <c r="G14" s="19"/>
    </row>
    <row r="15" spans="2:9" s="30" customFormat="1" ht="51.75" customHeight="1" x14ac:dyDescent="0.25">
      <c r="B15" s="28"/>
      <c r="C15" s="20" t="s">
        <v>76</v>
      </c>
      <c r="D15" s="21">
        <f>(((2.54+(0.33/2)+(0.33/2))*4)+(0.435*2))*0.33*0.3</f>
        <v>1.22265</v>
      </c>
      <c r="E15" s="29" t="s">
        <v>7</v>
      </c>
      <c r="F15" s="180"/>
      <c r="G15" s="19"/>
    </row>
    <row r="16" spans="2:9" s="30" customFormat="1" x14ac:dyDescent="0.25">
      <c r="B16" s="28"/>
      <c r="C16" s="20"/>
      <c r="D16" s="21"/>
      <c r="E16" s="29"/>
      <c r="F16" s="180"/>
      <c r="G16" s="19"/>
    </row>
    <row r="17" spans="2:9" s="25" customFormat="1" x14ac:dyDescent="0.25">
      <c r="B17" s="31"/>
      <c r="C17" s="15" t="s">
        <v>9</v>
      </c>
      <c r="D17" s="32"/>
      <c r="E17" s="17"/>
      <c r="F17" s="180"/>
      <c r="G17" s="19"/>
      <c r="H17" s="33"/>
    </row>
    <row r="18" spans="2:9" s="25" customFormat="1" x14ac:dyDescent="0.25">
      <c r="B18" s="31"/>
      <c r="C18" s="15" t="s">
        <v>10</v>
      </c>
      <c r="D18" s="16"/>
      <c r="E18" s="17"/>
      <c r="F18" s="180"/>
      <c r="G18" s="19"/>
      <c r="H18" s="33"/>
    </row>
    <row r="19" spans="2:9" ht="45" customHeight="1" x14ac:dyDescent="0.25">
      <c r="B19" s="28"/>
      <c r="C19" s="20" t="s">
        <v>77</v>
      </c>
      <c r="D19" s="21">
        <f>3.14*3.4*0.25*5</f>
        <v>13.345000000000001</v>
      </c>
      <c r="E19" s="29" t="s">
        <v>7</v>
      </c>
      <c r="F19" s="180"/>
      <c r="G19" s="19"/>
      <c r="I19" s="25"/>
    </row>
    <row r="20" spans="2:9" x14ac:dyDescent="0.25">
      <c r="B20" s="28"/>
      <c r="C20" s="20"/>
      <c r="D20" s="21"/>
      <c r="E20" s="29"/>
      <c r="F20" s="180"/>
      <c r="G20" s="19"/>
      <c r="I20" s="25"/>
    </row>
    <row r="21" spans="2:9" s="25" customFormat="1" ht="61.5" customHeight="1" x14ac:dyDescent="0.2">
      <c r="B21" s="28"/>
      <c r="C21" s="20" t="s">
        <v>78</v>
      </c>
      <c r="D21" s="21">
        <f>((2.4*2.4)-(3.14*1.2*1.2))*0.32</f>
        <v>0.39628800000000014</v>
      </c>
      <c r="E21" s="29" t="s">
        <v>7</v>
      </c>
      <c r="F21" s="180"/>
      <c r="G21" s="19"/>
      <c r="H21" s="34"/>
    </row>
    <row r="22" spans="2:9" s="25" customFormat="1" x14ac:dyDescent="0.25">
      <c r="B22" s="31"/>
      <c r="C22" s="27"/>
      <c r="D22" s="16"/>
      <c r="E22" s="17"/>
      <c r="F22" s="180"/>
      <c r="G22" s="19"/>
      <c r="H22" s="33"/>
    </row>
    <row r="23" spans="2:9" s="30" customFormat="1" ht="15.75" customHeight="1" x14ac:dyDescent="0.25">
      <c r="B23" s="31"/>
      <c r="C23" s="15" t="s">
        <v>11</v>
      </c>
      <c r="D23" s="32"/>
      <c r="E23" s="17"/>
      <c r="F23" s="180"/>
      <c r="G23" s="19"/>
      <c r="I23" s="25"/>
    </row>
    <row r="24" spans="2:9" s="30" customFormat="1" ht="30" x14ac:dyDescent="0.25">
      <c r="B24" s="14"/>
      <c r="C24" s="20" t="s">
        <v>12</v>
      </c>
      <c r="D24" s="21" t="s">
        <v>0</v>
      </c>
      <c r="E24" s="17" t="s">
        <v>8</v>
      </c>
      <c r="F24" s="180"/>
      <c r="G24" s="19"/>
      <c r="I24" s="25"/>
    </row>
    <row r="25" spans="2:9" s="30" customFormat="1" x14ac:dyDescent="0.25">
      <c r="B25" s="35"/>
      <c r="C25" s="36"/>
      <c r="D25" s="37"/>
      <c r="E25" s="38"/>
      <c r="F25" s="180"/>
      <c r="G25" s="19"/>
      <c r="I25" s="25"/>
    </row>
    <row r="26" spans="2:9" s="30" customFormat="1" x14ac:dyDescent="0.25">
      <c r="B26" s="31"/>
      <c r="C26" s="39" t="s">
        <v>13</v>
      </c>
      <c r="D26" s="32"/>
      <c r="E26" s="17"/>
      <c r="F26" s="180"/>
      <c r="G26" s="19"/>
    </row>
    <row r="27" spans="2:9" s="30" customFormat="1" x14ac:dyDescent="0.25">
      <c r="B27" s="31"/>
      <c r="C27" s="15" t="s">
        <v>14</v>
      </c>
      <c r="D27" s="32"/>
      <c r="E27" s="17"/>
      <c r="F27" s="180"/>
      <c r="G27" s="19"/>
    </row>
    <row r="28" spans="2:9" s="30" customFormat="1" x14ac:dyDescent="0.25">
      <c r="B28" s="31"/>
      <c r="C28" s="15" t="s">
        <v>15</v>
      </c>
      <c r="D28" s="32"/>
      <c r="E28" s="17"/>
      <c r="F28" s="180"/>
      <c r="G28" s="19"/>
    </row>
    <row r="29" spans="2:9" s="30" customFormat="1" x14ac:dyDescent="0.25">
      <c r="B29" s="31"/>
      <c r="C29" s="40" t="s">
        <v>16</v>
      </c>
      <c r="D29" s="32"/>
      <c r="E29" s="17"/>
      <c r="F29" s="180"/>
      <c r="G29" s="19"/>
    </row>
    <row r="30" spans="2:9" x14ac:dyDescent="0.25">
      <c r="B30" s="31"/>
      <c r="C30" s="15"/>
      <c r="D30" s="32"/>
      <c r="E30" s="17"/>
      <c r="F30" s="10"/>
      <c r="G30" s="19"/>
    </row>
    <row r="31" spans="2:9" s="30" customFormat="1" x14ac:dyDescent="0.25">
      <c r="B31" s="14"/>
      <c r="C31" s="24" t="s">
        <v>57</v>
      </c>
      <c r="D31" s="21">
        <f>3.14*1.7*1.7*0.1</f>
        <v>0.90746000000000004</v>
      </c>
      <c r="E31" s="29" t="s">
        <v>7</v>
      </c>
      <c r="F31" s="180"/>
      <c r="G31" s="19"/>
      <c r="I31" s="41"/>
    </row>
    <row r="32" spans="2:9" s="30" customFormat="1" x14ac:dyDescent="0.25">
      <c r="B32" s="14"/>
      <c r="C32" s="22"/>
      <c r="D32" s="21"/>
      <c r="E32" s="29"/>
      <c r="F32" s="180"/>
      <c r="G32" s="19"/>
    </row>
    <row r="33" spans="2:9" s="30" customFormat="1" ht="16.5" customHeight="1" x14ac:dyDescent="0.25">
      <c r="B33" s="42"/>
      <c r="C33" s="15" t="s">
        <v>17</v>
      </c>
      <c r="D33" s="43"/>
      <c r="E33" s="44"/>
      <c r="F33" s="180"/>
      <c r="G33" s="19"/>
    </row>
    <row r="34" spans="2:9" ht="45" x14ac:dyDescent="0.25">
      <c r="B34" s="42"/>
      <c r="C34" s="22" t="s">
        <v>18</v>
      </c>
      <c r="D34" s="32"/>
      <c r="E34" s="17"/>
      <c r="F34" s="180"/>
      <c r="G34" s="19"/>
    </row>
    <row r="35" spans="2:9" x14ac:dyDescent="0.25">
      <c r="B35" s="8"/>
      <c r="C35" s="27"/>
      <c r="D35" s="32"/>
      <c r="E35" s="17"/>
      <c r="F35" s="180"/>
      <c r="G35" s="19"/>
    </row>
    <row r="36" spans="2:9" ht="16.5" customHeight="1" x14ac:dyDescent="0.25">
      <c r="B36" s="8"/>
      <c r="C36" s="45" t="s">
        <v>79</v>
      </c>
      <c r="D36" s="21">
        <f>(((1.6/0.2)+1)*(3.3-0.025-0.025)*2)*0.62</f>
        <v>36.270000000000003</v>
      </c>
      <c r="E36" s="29" t="s">
        <v>19</v>
      </c>
      <c r="F36" s="180"/>
      <c r="G36" s="19"/>
    </row>
    <row r="37" spans="2:9" x14ac:dyDescent="0.25">
      <c r="B37" s="8"/>
      <c r="C37" s="15"/>
      <c r="D37" s="32"/>
      <c r="E37" s="17"/>
      <c r="F37" s="180"/>
      <c r="G37" s="19"/>
    </row>
    <row r="38" spans="2:9" x14ac:dyDescent="0.25">
      <c r="B38" s="8"/>
      <c r="C38" s="45" t="s">
        <v>67</v>
      </c>
      <c r="D38" s="21">
        <f>((3.14*3.3*3)+13)*0.62</f>
        <v>27.333320000000001</v>
      </c>
      <c r="E38" s="29" t="s">
        <v>19</v>
      </c>
      <c r="F38" s="180"/>
      <c r="G38" s="19"/>
      <c r="I38" s="41"/>
    </row>
    <row r="39" spans="2:9" x14ac:dyDescent="0.25">
      <c r="B39" s="8"/>
      <c r="C39" s="45"/>
      <c r="D39" s="21"/>
      <c r="E39" s="29"/>
      <c r="F39" s="180"/>
      <c r="G39" s="19"/>
      <c r="I39" s="41"/>
    </row>
    <row r="40" spans="2:9" x14ac:dyDescent="0.25">
      <c r="B40" s="8"/>
      <c r="C40" s="171" t="s">
        <v>68</v>
      </c>
      <c r="D40" s="21"/>
      <c r="E40" s="29"/>
      <c r="F40" s="180"/>
      <c r="G40" s="19"/>
      <c r="I40" s="41"/>
    </row>
    <row r="41" spans="2:9" ht="30" x14ac:dyDescent="0.25">
      <c r="B41" s="14"/>
      <c r="C41" s="178" t="s">
        <v>66</v>
      </c>
      <c r="D41" s="59">
        <f>3.14 *1.7*1.7</f>
        <v>9.0746000000000002</v>
      </c>
      <c r="E41" s="17" t="s">
        <v>24</v>
      </c>
      <c r="F41" s="180"/>
      <c r="G41" s="19"/>
      <c r="I41" s="41"/>
    </row>
    <row r="42" spans="2:9" x14ac:dyDescent="0.25">
      <c r="B42" s="8"/>
      <c r="C42" s="46"/>
      <c r="D42" s="47"/>
      <c r="E42" s="48"/>
      <c r="F42" s="181"/>
      <c r="G42" s="19"/>
    </row>
    <row r="43" spans="2:9" ht="43.5" customHeight="1" x14ac:dyDescent="0.25">
      <c r="B43" s="8"/>
      <c r="C43" s="49"/>
      <c r="G43" s="19"/>
    </row>
    <row r="44" spans="2:9" ht="15.75" customHeight="1" thickBot="1" x14ac:dyDescent="0.3">
      <c r="B44" s="50"/>
      <c r="C44" s="51" t="s">
        <v>20</v>
      </c>
      <c r="D44" s="52"/>
      <c r="E44" s="53"/>
      <c r="F44" s="182"/>
      <c r="G44" s="19"/>
    </row>
    <row r="45" spans="2:9" ht="13.5" customHeight="1" x14ac:dyDescent="0.25">
      <c r="B45" s="31"/>
      <c r="C45" s="54" t="s">
        <v>21</v>
      </c>
      <c r="D45" s="16"/>
      <c r="E45" s="17"/>
      <c r="F45" s="180"/>
      <c r="G45" s="19"/>
      <c r="I45" s="55"/>
    </row>
    <row r="46" spans="2:9" x14ac:dyDescent="0.25">
      <c r="B46" s="31"/>
      <c r="C46" s="40"/>
      <c r="D46" s="16"/>
      <c r="E46" s="17"/>
      <c r="F46" s="180"/>
      <c r="G46" s="19"/>
    </row>
    <row r="47" spans="2:9" ht="13.5" customHeight="1" x14ac:dyDescent="0.25">
      <c r="B47" s="31"/>
      <c r="C47" s="27" t="s">
        <v>22</v>
      </c>
      <c r="D47" s="21">
        <f>3.14*1.33*1.33*0.1</f>
        <v>0.55543460000000011</v>
      </c>
      <c r="E47" s="17" t="s">
        <v>7</v>
      </c>
      <c r="F47" s="180"/>
      <c r="G47" s="19"/>
      <c r="I47" s="56"/>
    </row>
    <row r="48" spans="2:9" ht="13.5" customHeight="1" x14ac:dyDescent="0.25">
      <c r="B48" s="31"/>
      <c r="C48" s="27"/>
      <c r="D48" s="21"/>
      <c r="E48" s="17"/>
      <c r="F48" s="180"/>
      <c r="G48" s="19"/>
      <c r="I48" s="55"/>
    </row>
    <row r="49" spans="2:9" x14ac:dyDescent="0.25">
      <c r="B49" s="57"/>
      <c r="C49" s="15" t="s">
        <v>17</v>
      </c>
      <c r="D49" s="43"/>
      <c r="E49" s="44"/>
      <c r="F49" s="180"/>
      <c r="G49" s="19"/>
    </row>
    <row r="50" spans="2:9" ht="45" x14ac:dyDescent="0.25">
      <c r="B50" s="31"/>
      <c r="C50" s="22" t="s">
        <v>58</v>
      </c>
      <c r="D50" s="32"/>
      <c r="E50" s="17"/>
      <c r="F50" s="180"/>
      <c r="G50" s="19"/>
    </row>
    <row r="51" spans="2:9" x14ac:dyDescent="0.25">
      <c r="B51" s="31"/>
      <c r="C51" s="27"/>
      <c r="D51" s="32"/>
      <c r="E51" s="17"/>
      <c r="F51" s="180"/>
      <c r="G51" s="19"/>
    </row>
    <row r="52" spans="2:9" x14ac:dyDescent="0.25">
      <c r="B52" s="58"/>
      <c r="C52" s="45" t="s">
        <v>79</v>
      </c>
      <c r="D52" s="21">
        <f>(((1.28/0.2)+1)*(2.56-0.025-0.025)*2)*0.62</f>
        <v>23.031760000000002</v>
      </c>
      <c r="E52" s="29" t="s">
        <v>19</v>
      </c>
      <c r="F52" s="180"/>
      <c r="G52" s="19"/>
    </row>
    <row r="53" spans="2:9" x14ac:dyDescent="0.25">
      <c r="B53" s="31"/>
      <c r="C53" s="15"/>
      <c r="D53" s="32"/>
      <c r="E53" s="17"/>
      <c r="F53" s="180"/>
      <c r="G53" s="19"/>
    </row>
    <row r="54" spans="2:9" x14ac:dyDescent="0.25">
      <c r="B54" s="58"/>
      <c r="C54" s="45"/>
      <c r="D54" s="21"/>
      <c r="E54" s="29"/>
      <c r="F54" s="180"/>
      <c r="G54" s="19"/>
    </row>
    <row r="55" spans="2:9" x14ac:dyDescent="0.25">
      <c r="B55" s="58"/>
      <c r="C55" s="27"/>
      <c r="D55" s="59"/>
      <c r="E55" s="17"/>
      <c r="F55" s="180"/>
      <c r="G55" s="19"/>
    </row>
    <row r="56" spans="2:9" s="45" customFormat="1" x14ac:dyDescent="0.25">
      <c r="B56" s="14"/>
      <c r="C56" s="60" t="s">
        <v>25</v>
      </c>
      <c r="D56" s="21"/>
      <c r="E56" s="29"/>
      <c r="F56" s="180"/>
      <c r="G56" s="19"/>
    </row>
    <row r="57" spans="2:9" s="45" customFormat="1" ht="30" x14ac:dyDescent="0.25">
      <c r="B57" s="14"/>
      <c r="C57" s="20" t="s">
        <v>70</v>
      </c>
      <c r="D57" s="21">
        <v>3</v>
      </c>
      <c r="E57" s="29" t="s">
        <v>23</v>
      </c>
      <c r="F57" s="180"/>
      <c r="G57" s="19"/>
    </row>
    <row r="58" spans="2:9" s="45" customFormat="1" x14ac:dyDescent="0.25">
      <c r="B58" s="28"/>
      <c r="C58" s="179" t="s">
        <v>69</v>
      </c>
      <c r="D58" s="21"/>
      <c r="E58" s="29"/>
      <c r="F58" s="180"/>
      <c r="G58" s="19"/>
    </row>
    <row r="59" spans="2:9" s="45" customFormat="1" x14ac:dyDescent="0.25">
      <c r="B59" s="14"/>
      <c r="C59" s="60" t="s">
        <v>26</v>
      </c>
      <c r="D59" s="32"/>
      <c r="E59" s="17"/>
      <c r="F59" s="180"/>
      <c r="G59" s="19"/>
    </row>
    <row r="60" spans="2:9" s="45" customFormat="1" ht="30" x14ac:dyDescent="0.25">
      <c r="B60" s="31"/>
      <c r="C60" s="62" t="s">
        <v>27</v>
      </c>
      <c r="D60" s="21">
        <f>(3.14*2.66*5.5)</f>
        <v>45.938200000000009</v>
      </c>
      <c r="E60" s="17" t="s">
        <v>24</v>
      </c>
      <c r="F60" s="180"/>
      <c r="G60" s="19"/>
      <c r="I60" s="61"/>
    </row>
    <row r="61" spans="2:9" s="45" customFormat="1" x14ac:dyDescent="0.25">
      <c r="B61" s="14"/>
      <c r="C61" s="22"/>
      <c r="D61" s="21"/>
      <c r="E61" s="17"/>
      <c r="F61" s="180"/>
      <c r="G61" s="19"/>
    </row>
    <row r="62" spans="2:9" s="45" customFormat="1" x14ac:dyDescent="0.25">
      <c r="B62" s="31"/>
      <c r="C62" s="63" t="s">
        <v>28</v>
      </c>
      <c r="D62" s="21"/>
      <c r="E62" s="17"/>
      <c r="F62" s="180"/>
      <c r="G62" s="19"/>
    </row>
    <row r="63" spans="2:9" s="45" customFormat="1" ht="18" x14ac:dyDescent="0.25">
      <c r="B63" s="31"/>
      <c r="C63" s="64" t="s">
        <v>29</v>
      </c>
      <c r="D63" s="65"/>
      <c r="E63" s="17"/>
      <c r="F63" s="66"/>
      <c r="G63" s="19"/>
    </row>
    <row r="64" spans="2:9" s="45" customFormat="1" ht="18" x14ac:dyDescent="0.25">
      <c r="B64" s="31"/>
      <c r="C64" s="67" t="s">
        <v>30</v>
      </c>
      <c r="D64" s="68"/>
      <c r="E64" s="69"/>
      <c r="F64" s="180"/>
      <c r="G64" s="19"/>
    </row>
    <row r="65" spans="2:7" ht="30" x14ac:dyDescent="0.25">
      <c r="B65" s="14"/>
      <c r="C65" s="20" t="s">
        <v>71</v>
      </c>
      <c r="D65" s="21">
        <f>((2.4*2.4)-(3.14*1.2*1.2))*0.05</f>
        <v>6.1920000000000024E-2</v>
      </c>
      <c r="E65" s="29" t="s">
        <v>7</v>
      </c>
      <c r="F65" s="180"/>
      <c r="G65" s="19"/>
    </row>
    <row r="66" spans="2:7" x14ac:dyDescent="0.25">
      <c r="B66" s="58"/>
      <c r="C66" s="27"/>
      <c r="D66" s="37"/>
      <c r="E66" s="17"/>
      <c r="F66" s="180"/>
      <c r="G66" s="19"/>
    </row>
    <row r="67" spans="2:7" x14ac:dyDescent="0.25">
      <c r="B67" s="31"/>
      <c r="C67" s="27"/>
      <c r="D67" s="37"/>
      <c r="E67" s="17"/>
      <c r="F67" s="180"/>
      <c r="G67" s="19"/>
    </row>
    <row r="68" spans="2:7" x14ac:dyDescent="0.25">
      <c r="B68" s="31"/>
      <c r="C68" s="70"/>
      <c r="D68" s="32"/>
      <c r="E68" s="17"/>
      <c r="F68" s="180"/>
      <c r="G68" s="19"/>
    </row>
    <row r="69" spans="2:7" x14ac:dyDescent="0.25">
      <c r="B69" s="14"/>
      <c r="C69" s="27"/>
      <c r="D69" s="32"/>
      <c r="E69" s="17"/>
      <c r="F69" s="180"/>
      <c r="G69" s="19"/>
    </row>
    <row r="70" spans="2:7" x14ac:dyDescent="0.25">
      <c r="B70" s="14"/>
      <c r="C70" s="27"/>
      <c r="D70" s="71"/>
      <c r="E70" s="72"/>
      <c r="F70" s="181"/>
      <c r="G70" s="19"/>
    </row>
    <row r="71" spans="2:7" ht="15.75" customHeight="1" x14ac:dyDescent="0.25">
      <c r="B71" s="14"/>
      <c r="C71" s="74"/>
      <c r="D71" s="75"/>
      <c r="E71" s="75"/>
      <c r="F71" s="76"/>
      <c r="G71" s="77"/>
    </row>
    <row r="72" spans="2:7" ht="15.75" customHeight="1" x14ac:dyDescent="0.25">
      <c r="B72" s="73"/>
      <c r="C72" s="74"/>
      <c r="D72" s="78"/>
      <c r="E72" s="78"/>
      <c r="F72" s="79"/>
      <c r="G72" s="80"/>
    </row>
    <row r="73" spans="2:7" ht="18" x14ac:dyDescent="0.25">
      <c r="B73" s="73"/>
      <c r="C73" s="60"/>
      <c r="D73" s="81"/>
      <c r="E73" s="81"/>
      <c r="F73" s="82"/>
      <c r="G73" s="23"/>
    </row>
    <row r="74" spans="2:7" x14ac:dyDescent="0.25">
      <c r="B74" s="31"/>
      <c r="C74" s="83" t="s">
        <v>31</v>
      </c>
      <c r="D74" s="81"/>
      <c r="E74" s="81"/>
      <c r="F74" s="82"/>
      <c r="G74" s="84"/>
    </row>
    <row r="75" spans="2:7" x14ac:dyDescent="0.25">
      <c r="B75" s="14"/>
      <c r="C75" s="85"/>
      <c r="G75" s="86"/>
    </row>
    <row r="76" spans="2:7" x14ac:dyDescent="0.25">
      <c r="B76" s="31"/>
      <c r="C76" s="87"/>
      <c r="G76" s="88"/>
    </row>
    <row r="77" spans="2:7" x14ac:dyDescent="0.25">
      <c r="B77" s="31"/>
      <c r="C77" s="87"/>
      <c r="G77" s="88"/>
    </row>
    <row r="78" spans="2:7" x14ac:dyDescent="0.25">
      <c r="B78" s="31"/>
      <c r="C78" s="87"/>
      <c r="D78" s="89"/>
      <c r="E78" s="90"/>
      <c r="F78" s="89"/>
      <c r="G78" s="91"/>
    </row>
    <row r="79" spans="2:7" x14ac:dyDescent="0.25">
      <c r="B79" s="31"/>
      <c r="C79" s="92" t="s">
        <v>32</v>
      </c>
      <c r="D79" s="93"/>
      <c r="E79" s="94"/>
      <c r="F79" s="93"/>
      <c r="G79" s="95"/>
    </row>
    <row r="80" spans="2:7" x14ac:dyDescent="0.25">
      <c r="B80" s="14"/>
      <c r="C80" s="10"/>
      <c r="D80" s="10"/>
      <c r="E80" s="11"/>
      <c r="F80" s="10"/>
      <c r="G80" s="12"/>
    </row>
    <row r="81" spans="2:7" x14ac:dyDescent="0.25">
      <c r="B81" s="31"/>
      <c r="C81" s="87" t="s">
        <v>33</v>
      </c>
      <c r="D81" s="10"/>
      <c r="E81" s="11"/>
      <c r="F81" s="10"/>
      <c r="G81" s="96"/>
    </row>
    <row r="82" spans="2:7" ht="16.5" customHeight="1" x14ac:dyDescent="0.25">
      <c r="B82" s="14"/>
      <c r="C82" s="87"/>
      <c r="D82" s="10"/>
      <c r="E82" s="11"/>
      <c r="F82" s="10"/>
      <c r="G82" s="96"/>
    </row>
    <row r="83" spans="2:7" s="30" customFormat="1" ht="15" customHeight="1" x14ac:dyDescent="0.25">
      <c r="B83" s="14"/>
      <c r="C83" s="87" t="s">
        <v>34</v>
      </c>
      <c r="D83" s="10"/>
      <c r="E83" s="11"/>
      <c r="F83" s="10"/>
      <c r="G83" s="96"/>
    </row>
    <row r="84" spans="2:7" s="30" customFormat="1" ht="15.75" customHeight="1" x14ac:dyDescent="0.25">
      <c r="B84" s="97"/>
      <c r="C84" s="20"/>
      <c r="D84" s="10"/>
      <c r="E84" s="11"/>
      <c r="F84" s="10"/>
      <c r="G84" s="12"/>
    </row>
    <row r="85" spans="2:7" s="30" customFormat="1" ht="14.25" customHeight="1" x14ac:dyDescent="0.25">
      <c r="B85" s="97"/>
      <c r="C85" s="98"/>
      <c r="D85" s="99"/>
      <c r="E85" s="100"/>
      <c r="F85" s="99"/>
      <c r="G85" s="101"/>
    </row>
    <row r="86" spans="2:7" s="30" customFormat="1" ht="15.75" thickBot="1" x14ac:dyDescent="0.3">
      <c r="B86" s="8"/>
      <c r="C86" s="102"/>
      <c r="D86" s="2"/>
      <c r="E86" s="3"/>
      <c r="F86" s="2"/>
      <c r="G86" s="86"/>
    </row>
    <row r="87" spans="2:7" ht="57" customHeight="1" thickBot="1" x14ac:dyDescent="0.3">
      <c r="B87" s="197"/>
      <c r="C87" s="198" t="s">
        <v>35</v>
      </c>
      <c r="D87" s="52"/>
      <c r="E87" s="53"/>
      <c r="F87" s="52"/>
      <c r="G87" s="103"/>
    </row>
    <row r="88" spans="2:7" ht="19.5" thickBot="1" x14ac:dyDescent="0.3">
      <c r="B88" s="188"/>
      <c r="C88" s="189" t="s">
        <v>86</v>
      </c>
      <c r="D88" s="190"/>
      <c r="E88" s="191"/>
      <c r="F88" s="191"/>
      <c r="G88" s="192"/>
    </row>
    <row r="89" spans="2:7" x14ac:dyDescent="0.25">
      <c r="B89" s="2"/>
      <c r="E89" s="2"/>
      <c r="G89" s="2"/>
    </row>
    <row r="90" spans="2:7" x14ac:dyDescent="0.25">
      <c r="B90" s="2"/>
      <c r="E90" s="2"/>
      <c r="G90" s="2"/>
    </row>
    <row r="91" spans="2:7" ht="45.75" customHeight="1" x14ac:dyDescent="0.25">
      <c r="B91" s="2"/>
      <c r="E91" s="2"/>
      <c r="G91" s="2"/>
    </row>
    <row r="92" spans="2:7" x14ac:dyDescent="0.25">
      <c r="B92" s="2"/>
      <c r="E92" s="2"/>
      <c r="G92" s="2"/>
    </row>
    <row r="93" spans="2:7" ht="67.5" customHeight="1" x14ac:dyDescent="0.25">
      <c r="B93" s="2"/>
      <c r="E93" s="2"/>
      <c r="G93" s="2"/>
    </row>
    <row r="94" spans="2:7" x14ac:dyDescent="0.25">
      <c r="B94" s="2"/>
      <c r="E94" s="2"/>
      <c r="G94" s="2"/>
    </row>
    <row r="95" spans="2:7" x14ac:dyDescent="0.25">
      <c r="B95" s="2"/>
      <c r="E95" s="2"/>
      <c r="G95" s="2"/>
    </row>
    <row r="96" spans="2:7" x14ac:dyDescent="0.25">
      <c r="B96" s="2"/>
      <c r="E96" s="2"/>
      <c r="G96" s="2"/>
    </row>
    <row r="97" spans="2:7" ht="58.5" customHeight="1" x14ac:dyDescent="0.25">
      <c r="B97" s="2"/>
      <c r="E97" s="2"/>
      <c r="G97" s="2"/>
    </row>
    <row r="98" spans="2:7" ht="15" customHeight="1" x14ac:dyDescent="0.25">
      <c r="B98" s="2"/>
      <c r="E98" s="2"/>
      <c r="G98" s="2"/>
    </row>
    <row r="99" spans="2:7" x14ac:dyDescent="0.25">
      <c r="B99" s="2"/>
      <c r="C99" s="30"/>
      <c r="D99" s="30"/>
      <c r="E99" s="30"/>
      <c r="F99" s="30"/>
      <c r="G99" s="30"/>
    </row>
    <row r="100" spans="2:7" s="30" customFormat="1" x14ac:dyDescent="0.25"/>
    <row r="101" spans="2:7" s="30" customFormat="1" x14ac:dyDescent="0.25"/>
    <row r="102" spans="2:7" s="30" customFormat="1" x14ac:dyDescent="0.25"/>
    <row r="103" spans="2:7" s="30" customFormat="1" x14ac:dyDescent="0.25"/>
    <row r="104" spans="2:7" s="30" customFormat="1" x14ac:dyDescent="0.25"/>
    <row r="105" spans="2:7" s="30" customFormat="1" x14ac:dyDescent="0.25"/>
    <row r="106" spans="2:7" s="30" customFormat="1" x14ac:dyDescent="0.25"/>
    <row r="107" spans="2:7" s="30" customFormat="1" x14ac:dyDescent="0.25"/>
    <row r="108" spans="2:7" s="30" customFormat="1" x14ac:dyDescent="0.25"/>
    <row r="109" spans="2:7" s="30" customFormat="1" x14ac:dyDescent="0.25">
      <c r="C109" s="2"/>
      <c r="D109" s="2"/>
      <c r="E109" s="2"/>
      <c r="F109" s="2"/>
      <c r="G109" s="2"/>
    </row>
    <row r="110" spans="2:7" ht="92.25" customHeight="1" x14ac:dyDescent="0.25">
      <c r="B110" s="2"/>
      <c r="E110" s="2"/>
      <c r="G110" s="2"/>
    </row>
    <row r="111" spans="2:7" x14ac:dyDescent="0.25">
      <c r="B111" s="2"/>
      <c r="E111" s="2"/>
      <c r="G111" s="2"/>
    </row>
    <row r="112" spans="2:7" x14ac:dyDescent="0.25">
      <c r="B112" s="2"/>
      <c r="E112" s="2"/>
      <c r="G112" s="2"/>
    </row>
    <row r="113" spans="2:7" x14ac:dyDescent="0.25">
      <c r="B113" s="2"/>
      <c r="E113" s="2"/>
      <c r="G113" s="2"/>
    </row>
    <row r="114" spans="2:7" x14ac:dyDescent="0.25">
      <c r="B114" s="2"/>
      <c r="E114" s="2"/>
      <c r="G114" s="2"/>
    </row>
    <row r="115" spans="2:7" x14ac:dyDescent="0.25">
      <c r="B115" s="2"/>
      <c r="E115" s="2"/>
      <c r="G115" s="2"/>
    </row>
    <row r="116" spans="2:7" x14ac:dyDescent="0.25">
      <c r="B116" s="2"/>
      <c r="E116" s="2"/>
      <c r="G116" s="2"/>
    </row>
    <row r="117" spans="2:7" x14ac:dyDescent="0.25">
      <c r="B117" s="2"/>
      <c r="E117" s="2"/>
      <c r="G117" s="2"/>
    </row>
    <row r="118" spans="2:7" x14ac:dyDescent="0.25">
      <c r="B118" s="2"/>
      <c r="C118" s="30"/>
      <c r="D118" s="30"/>
      <c r="E118" s="30"/>
      <c r="F118" s="30"/>
      <c r="G118" s="30"/>
    </row>
    <row r="119" spans="2:7" s="30" customFormat="1" x14ac:dyDescent="0.25"/>
    <row r="120" spans="2:7" s="30" customFormat="1" x14ac:dyDescent="0.25"/>
    <row r="121" spans="2:7" s="30" customFormat="1" x14ac:dyDescent="0.25"/>
    <row r="122" spans="2:7" s="30" customFormat="1" x14ac:dyDescent="0.25"/>
    <row r="123" spans="2:7" s="30" customFormat="1" x14ac:dyDescent="0.25"/>
    <row r="124" spans="2:7" s="30" customFormat="1" x14ac:dyDescent="0.25"/>
    <row r="125" spans="2:7" s="30" customFormat="1" ht="17.25" customHeight="1" x14ac:dyDescent="0.25"/>
    <row r="126" spans="2:7" s="30" customFormat="1" ht="17.25" customHeight="1" x14ac:dyDescent="0.25">
      <c r="C126" s="2"/>
      <c r="D126" s="2"/>
      <c r="E126" s="2"/>
      <c r="F126" s="2"/>
      <c r="G126" s="2"/>
    </row>
    <row r="127" spans="2:7" ht="73.5" customHeight="1" x14ac:dyDescent="0.25">
      <c r="B127" s="2"/>
      <c r="E127" s="2"/>
      <c r="G127" s="2"/>
    </row>
    <row r="128" spans="2:7" x14ac:dyDescent="0.25">
      <c r="B128" s="2"/>
      <c r="E128" s="2"/>
      <c r="G128" s="2"/>
    </row>
    <row r="129" spans="2:7" x14ac:dyDescent="0.25">
      <c r="B129" s="2"/>
      <c r="C129" s="109"/>
      <c r="D129" s="109"/>
      <c r="E129" s="109"/>
      <c r="F129" s="109"/>
      <c r="G129" s="109"/>
    </row>
    <row r="130" spans="2:7" s="109" customFormat="1" ht="60" customHeight="1" x14ac:dyDescent="0.25">
      <c r="C130" s="30"/>
      <c r="D130" s="30"/>
      <c r="E130" s="30"/>
      <c r="F130" s="30"/>
      <c r="G130" s="30"/>
    </row>
    <row r="131" spans="2:7" s="30" customFormat="1" x14ac:dyDescent="0.25"/>
    <row r="132" spans="2:7" s="30" customFormat="1" x14ac:dyDescent="0.25"/>
    <row r="133" spans="2:7" s="30" customFormat="1" x14ac:dyDescent="0.25"/>
    <row r="134" spans="2:7" s="30" customFormat="1" x14ac:dyDescent="0.25"/>
    <row r="135" spans="2:7" s="30" customFormat="1" x14ac:dyDescent="0.25"/>
    <row r="136" spans="2:7" s="30" customFormat="1" ht="63" customHeight="1" x14ac:dyDescent="0.25"/>
    <row r="137" spans="2:7" s="30" customFormat="1" x14ac:dyDescent="0.25"/>
    <row r="138" spans="2:7" s="30" customFormat="1" x14ac:dyDescent="0.25"/>
    <row r="139" spans="2:7" s="30" customFormat="1" x14ac:dyDescent="0.25"/>
    <row r="140" spans="2:7" s="30" customFormat="1" x14ac:dyDescent="0.25"/>
    <row r="141" spans="2:7" s="30" customFormat="1" x14ac:dyDescent="0.25"/>
    <row r="142" spans="2:7" s="30" customFormat="1" x14ac:dyDescent="0.25"/>
    <row r="143" spans="2:7" s="30" customFormat="1" x14ac:dyDescent="0.25"/>
    <row r="144" spans="2:7" s="30" customFormat="1" x14ac:dyDescent="0.25"/>
    <row r="145" spans="2:7" s="30" customFormat="1" x14ac:dyDescent="0.25">
      <c r="C145" s="2"/>
      <c r="D145" s="2"/>
      <c r="E145" s="2"/>
      <c r="F145" s="2"/>
      <c r="G145" s="2"/>
    </row>
    <row r="146" spans="2:7" x14ac:dyDescent="0.25">
      <c r="B146" s="2"/>
      <c r="E146" s="2"/>
      <c r="G146" s="2"/>
    </row>
    <row r="147" spans="2:7" x14ac:dyDescent="0.25">
      <c r="B147" s="2"/>
      <c r="E147" s="2"/>
      <c r="G147" s="2"/>
    </row>
    <row r="148" spans="2:7" x14ac:dyDescent="0.25">
      <c r="B148" s="2"/>
      <c r="E148" s="2"/>
      <c r="G148" s="2"/>
    </row>
    <row r="149" spans="2:7" x14ac:dyDescent="0.25">
      <c r="B149" s="2"/>
      <c r="E149" s="2"/>
      <c r="G149" s="2"/>
    </row>
    <row r="150" spans="2:7" x14ac:dyDescent="0.25">
      <c r="B150" s="2"/>
      <c r="E150" s="2"/>
      <c r="G150" s="2"/>
    </row>
    <row r="151" spans="2:7" x14ac:dyDescent="0.25">
      <c r="B151" s="2"/>
    </row>
    <row r="152" spans="2:7" x14ac:dyDescent="0.25">
      <c r="G152" s="2"/>
    </row>
  </sheetData>
  <mergeCells count="1">
    <mergeCell ref="B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58"/>
  <sheetViews>
    <sheetView topLeftCell="C1" workbookViewId="0">
      <selection activeCell="I2" sqref="I2"/>
    </sheetView>
  </sheetViews>
  <sheetFormatPr defaultRowHeight="15" x14ac:dyDescent="0.25"/>
  <cols>
    <col min="1" max="1" width="0.85546875" customWidth="1"/>
    <col min="2" max="2" width="9.140625" hidden="1" customWidth="1"/>
    <col min="3" max="3" width="50" customWidth="1"/>
    <col min="6" max="6" width="11" customWidth="1"/>
    <col min="7" max="7" width="14.140625" customWidth="1"/>
    <col min="8" max="8" width="11.42578125" customWidth="1"/>
    <col min="10" max="10" width="13.28515625" bestFit="1" customWidth="1"/>
  </cols>
  <sheetData>
    <row r="1" spans="1:8" ht="15.75" thickBot="1" x14ac:dyDescent="0.3"/>
    <row r="2" spans="1:8" ht="30.75" thickBot="1" x14ac:dyDescent="0.3">
      <c r="B2" s="170" t="s">
        <v>0</v>
      </c>
      <c r="C2" s="170" t="s">
        <v>1</v>
      </c>
      <c r="D2" s="170" t="s">
        <v>2</v>
      </c>
      <c r="E2" s="170" t="s">
        <v>3</v>
      </c>
      <c r="F2" s="170" t="s">
        <v>87</v>
      </c>
      <c r="G2" s="168" t="s">
        <v>88</v>
      </c>
      <c r="H2" s="196" t="s">
        <v>89</v>
      </c>
    </row>
    <row r="3" spans="1:8" x14ac:dyDescent="0.25">
      <c r="A3" s="105"/>
      <c r="B3" s="115"/>
      <c r="C3" s="116" t="s">
        <v>64</v>
      </c>
      <c r="D3" s="117"/>
      <c r="E3" s="118"/>
      <c r="F3" s="169"/>
      <c r="G3" s="167"/>
      <c r="H3" s="105"/>
    </row>
    <row r="4" spans="1:8" x14ac:dyDescent="0.25">
      <c r="A4" s="105"/>
      <c r="B4" s="115"/>
      <c r="C4" s="121"/>
      <c r="D4" s="117"/>
      <c r="E4" s="118"/>
      <c r="F4" s="119"/>
      <c r="G4" s="120"/>
      <c r="H4" s="105"/>
    </row>
    <row r="5" spans="1:8" x14ac:dyDescent="0.25">
      <c r="A5" s="105"/>
      <c r="B5" s="115"/>
      <c r="C5" s="122" t="s">
        <v>36</v>
      </c>
      <c r="D5" s="117"/>
      <c r="E5" s="118"/>
      <c r="F5" s="119"/>
      <c r="G5" s="120"/>
      <c r="H5" s="105"/>
    </row>
    <row r="6" spans="1:8" x14ac:dyDescent="0.25">
      <c r="A6" s="105"/>
      <c r="B6" s="115"/>
      <c r="C6" s="121"/>
      <c r="D6" s="117"/>
      <c r="E6" s="118"/>
      <c r="F6" s="119"/>
      <c r="G6" s="120"/>
      <c r="H6" s="105"/>
    </row>
    <row r="7" spans="1:8" ht="90" x14ac:dyDescent="0.25">
      <c r="A7" s="105"/>
      <c r="B7" s="123"/>
      <c r="C7" s="20" t="s">
        <v>80</v>
      </c>
      <c r="D7" s="124">
        <v>14</v>
      </c>
      <c r="E7" s="125" t="s">
        <v>37</v>
      </c>
      <c r="F7" s="119"/>
      <c r="G7" s="120"/>
      <c r="H7" s="105"/>
    </row>
    <row r="8" spans="1:8" x14ac:dyDescent="0.25">
      <c r="A8" s="105"/>
      <c r="B8" s="126"/>
      <c r="C8" s="105"/>
      <c r="D8" s="124"/>
      <c r="E8" s="125"/>
      <c r="F8" s="119"/>
      <c r="G8" s="120"/>
      <c r="H8" s="105"/>
    </row>
    <row r="9" spans="1:8" ht="120" x14ac:dyDescent="0.25">
      <c r="A9" s="105"/>
      <c r="B9" s="123"/>
      <c r="C9" s="104" t="s">
        <v>81</v>
      </c>
      <c r="D9" s="119">
        <f>(((2.8*6)+0.9)-(0.8*2))*2</f>
        <v>32.199999999999989</v>
      </c>
      <c r="E9" s="125" t="s">
        <v>24</v>
      </c>
      <c r="F9" s="119"/>
      <c r="G9" s="120"/>
      <c r="H9" s="105"/>
    </row>
    <row r="10" spans="1:8" x14ac:dyDescent="0.25">
      <c r="A10" s="105"/>
      <c r="B10" s="126"/>
      <c r="C10" s="128"/>
      <c r="D10" s="129"/>
      <c r="E10" s="125"/>
      <c r="F10" s="119"/>
      <c r="G10" s="120"/>
      <c r="H10" s="105"/>
    </row>
    <row r="11" spans="1:8" x14ac:dyDescent="0.25">
      <c r="A11" s="113"/>
      <c r="B11" s="123"/>
      <c r="C11" s="130" t="s">
        <v>38</v>
      </c>
      <c r="D11" s="124"/>
      <c r="E11" s="125"/>
      <c r="F11" s="119"/>
      <c r="G11" s="120"/>
      <c r="H11" s="113"/>
    </row>
    <row r="12" spans="1:8" x14ac:dyDescent="0.25">
      <c r="A12" s="113"/>
      <c r="B12" s="131"/>
      <c r="C12" s="64"/>
      <c r="D12" s="124"/>
      <c r="E12" s="125"/>
      <c r="F12" s="119"/>
      <c r="G12" s="120"/>
      <c r="H12" s="113"/>
    </row>
    <row r="13" spans="1:8" ht="60.75" customHeight="1" x14ac:dyDescent="0.25">
      <c r="A13" s="113"/>
      <c r="B13" s="132"/>
      <c r="C13" s="105" t="s">
        <v>82</v>
      </c>
      <c r="D13" s="133">
        <v>6</v>
      </c>
      <c r="E13" s="125" t="s">
        <v>37</v>
      </c>
      <c r="F13" s="119"/>
      <c r="G13" s="120"/>
      <c r="H13" s="113"/>
    </row>
    <row r="14" spans="1:8" x14ac:dyDescent="0.25">
      <c r="A14" s="113"/>
      <c r="B14" s="126"/>
      <c r="C14" s="134"/>
      <c r="D14" s="124"/>
      <c r="E14" s="125"/>
      <c r="F14" s="119"/>
      <c r="G14" s="120"/>
      <c r="H14" s="113"/>
    </row>
    <row r="15" spans="1:8" ht="60" x14ac:dyDescent="0.25">
      <c r="A15" s="113"/>
      <c r="B15" s="123"/>
      <c r="C15" s="104" t="s">
        <v>83</v>
      </c>
      <c r="D15" s="133">
        <f>3.4*3.4</f>
        <v>11.559999999999999</v>
      </c>
      <c r="E15" s="125" t="s">
        <v>24</v>
      </c>
      <c r="F15" s="119"/>
      <c r="G15" s="120"/>
      <c r="H15" s="113"/>
    </row>
    <row r="16" spans="1:8" x14ac:dyDescent="0.25">
      <c r="A16" s="113"/>
      <c r="B16" s="123"/>
      <c r="C16" s="114"/>
      <c r="D16" s="133"/>
      <c r="E16" s="125"/>
      <c r="F16" s="119"/>
      <c r="G16" s="120"/>
      <c r="H16" s="113"/>
    </row>
    <row r="17" spans="1:8" x14ac:dyDescent="0.25">
      <c r="A17" s="113"/>
      <c r="B17" s="135"/>
      <c r="C17" s="106"/>
      <c r="D17" s="138"/>
      <c r="E17" s="139"/>
      <c r="F17" s="140"/>
      <c r="G17" s="120"/>
      <c r="H17" s="113"/>
    </row>
    <row r="18" spans="1:8" ht="15.75" thickBot="1" x14ac:dyDescent="0.3">
      <c r="A18" s="105"/>
      <c r="B18" s="141"/>
      <c r="C18" s="142" t="s">
        <v>39</v>
      </c>
      <c r="D18" s="143"/>
      <c r="E18" s="144"/>
      <c r="F18" s="143"/>
      <c r="G18" s="120"/>
      <c r="H18" s="105"/>
    </row>
    <row r="19" spans="1:8" x14ac:dyDescent="0.25">
      <c r="A19" s="105"/>
      <c r="B19" s="123"/>
      <c r="C19" s="20"/>
      <c r="D19" s="124"/>
      <c r="E19" s="125"/>
      <c r="F19" s="119"/>
      <c r="G19" s="120"/>
      <c r="H19" s="105"/>
    </row>
    <row r="20" spans="1:8" x14ac:dyDescent="0.25">
      <c r="A20" s="105"/>
      <c r="B20" s="135"/>
      <c r="C20" s="130" t="s">
        <v>40</v>
      </c>
      <c r="D20" s="136"/>
      <c r="E20" s="137"/>
      <c r="F20" s="119"/>
      <c r="G20" s="120"/>
      <c r="H20" s="105"/>
    </row>
    <row r="21" spans="1:8" x14ac:dyDescent="0.25">
      <c r="A21" s="105"/>
      <c r="B21" s="135"/>
      <c r="C21" s="106" t="s">
        <v>41</v>
      </c>
      <c r="D21" s="124"/>
      <c r="E21" s="125"/>
      <c r="F21" s="119"/>
      <c r="G21" s="120"/>
      <c r="H21" s="105"/>
    </row>
    <row r="22" spans="1:8" x14ac:dyDescent="0.25">
      <c r="A22" s="105"/>
      <c r="B22" s="126"/>
      <c r="C22" s="22"/>
      <c r="D22" s="124"/>
      <c r="E22" s="125"/>
      <c r="F22" s="119"/>
      <c r="G22" s="120"/>
      <c r="H22" s="105"/>
    </row>
    <row r="23" spans="1:8" x14ac:dyDescent="0.25">
      <c r="A23" s="105"/>
      <c r="B23" s="126"/>
      <c r="C23" s="107" t="s">
        <v>42</v>
      </c>
      <c r="D23" s="124"/>
      <c r="E23" s="125"/>
      <c r="F23" s="119"/>
      <c r="G23" s="120"/>
      <c r="H23" s="105"/>
    </row>
    <row r="24" spans="1:8" ht="90" x14ac:dyDescent="0.25">
      <c r="A24" s="105"/>
      <c r="B24" s="123"/>
      <c r="C24" s="20" t="s">
        <v>84</v>
      </c>
      <c r="D24" s="124">
        <v>2</v>
      </c>
      <c r="E24" s="125" t="s">
        <v>37</v>
      </c>
      <c r="F24" s="119"/>
      <c r="G24" s="120"/>
      <c r="H24" s="105"/>
    </row>
    <row r="25" spans="1:8" x14ac:dyDescent="0.25">
      <c r="A25" s="105"/>
      <c r="B25" s="123"/>
      <c r="C25" s="20"/>
      <c r="D25" s="124"/>
      <c r="E25" s="125"/>
      <c r="F25" s="119"/>
      <c r="G25" s="120"/>
      <c r="H25" s="105"/>
    </row>
    <row r="26" spans="1:8" x14ac:dyDescent="0.25">
      <c r="A26" s="105"/>
      <c r="B26" s="126"/>
      <c r="C26" s="108" t="s">
        <v>43</v>
      </c>
      <c r="D26" s="146"/>
      <c r="E26" s="147"/>
      <c r="F26" s="119"/>
      <c r="G26" s="120"/>
      <c r="H26" s="105"/>
    </row>
    <row r="27" spans="1:8" x14ac:dyDescent="0.25">
      <c r="A27" s="113"/>
      <c r="B27" s="126"/>
      <c r="C27" s="105" t="s">
        <v>44</v>
      </c>
      <c r="D27" s="146"/>
      <c r="E27" s="147"/>
      <c r="F27" s="119"/>
      <c r="G27" s="120"/>
      <c r="H27" s="113"/>
    </row>
    <row r="28" spans="1:8" x14ac:dyDescent="0.25">
      <c r="A28" s="113"/>
      <c r="B28" s="126"/>
      <c r="C28" s="105" t="s">
        <v>45</v>
      </c>
      <c r="D28" s="146">
        <v>2</v>
      </c>
      <c r="E28" s="147" t="s">
        <v>46</v>
      </c>
      <c r="F28" s="120"/>
      <c r="G28" s="120"/>
      <c r="H28" s="113"/>
    </row>
    <row r="29" spans="1:8" x14ac:dyDescent="0.25">
      <c r="A29" s="113"/>
      <c r="B29" s="126"/>
      <c r="C29" s="108"/>
      <c r="D29" s="146"/>
      <c r="E29" s="147"/>
      <c r="F29" s="120"/>
      <c r="G29" s="120"/>
      <c r="H29" s="113"/>
    </row>
    <row r="30" spans="1:8" ht="30" x14ac:dyDescent="0.25">
      <c r="A30" s="113"/>
      <c r="B30" s="123"/>
      <c r="C30" s="105" t="s">
        <v>47</v>
      </c>
      <c r="D30" s="146">
        <v>2</v>
      </c>
      <c r="E30" s="147" t="s">
        <v>48</v>
      </c>
      <c r="F30" s="127"/>
      <c r="G30" s="120"/>
      <c r="H30" s="113"/>
    </row>
    <row r="31" spans="1:8" x14ac:dyDescent="0.25">
      <c r="A31" s="113"/>
      <c r="B31" s="126"/>
      <c r="C31" s="108"/>
      <c r="D31" s="146"/>
      <c r="E31" s="147"/>
      <c r="F31" s="120"/>
      <c r="G31" s="120"/>
      <c r="H31" s="113"/>
    </row>
    <row r="32" spans="1:8" ht="30" x14ac:dyDescent="0.25">
      <c r="A32" s="113"/>
      <c r="B32" s="126"/>
      <c r="C32" s="105" t="s">
        <v>49</v>
      </c>
      <c r="D32" s="146">
        <v>2</v>
      </c>
      <c r="E32" s="147" t="s">
        <v>48</v>
      </c>
      <c r="F32" s="120"/>
      <c r="G32" s="120"/>
      <c r="H32" s="113"/>
    </row>
    <row r="33" spans="1:8" x14ac:dyDescent="0.25">
      <c r="A33" s="113"/>
      <c r="B33" s="126"/>
      <c r="C33" s="105"/>
      <c r="D33" s="146"/>
      <c r="E33" s="147"/>
      <c r="F33" s="119"/>
      <c r="G33" s="120"/>
      <c r="H33" s="113"/>
    </row>
    <row r="34" spans="1:8" ht="15.75" thickBot="1" x14ac:dyDescent="0.3">
      <c r="A34" s="105"/>
      <c r="B34" s="141"/>
      <c r="C34" s="142" t="s">
        <v>50</v>
      </c>
      <c r="D34" s="143"/>
      <c r="E34" s="144"/>
      <c r="F34" s="143"/>
      <c r="G34" s="145"/>
      <c r="H34" s="105"/>
    </row>
    <row r="35" spans="1:8" ht="15.75" thickBot="1" x14ac:dyDescent="0.3">
      <c r="A35" s="105"/>
      <c r="B35" s="135"/>
      <c r="C35" s="46"/>
      <c r="D35" s="136"/>
      <c r="E35" s="137"/>
      <c r="F35" s="119"/>
      <c r="G35" s="148"/>
      <c r="H35" s="105"/>
    </row>
    <row r="36" spans="1:8" x14ac:dyDescent="0.25">
      <c r="A36" s="105"/>
      <c r="B36" s="135"/>
      <c r="C36" s="151" t="s">
        <v>51</v>
      </c>
      <c r="D36" s="152"/>
      <c r="E36" s="152"/>
      <c r="F36" s="152"/>
      <c r="G36" s="153"/>
      <c r="H36" s="105"/>
    </row>
    <row r="37" spans="1:8" x14ac:dyDescent="0.25">
      <c r="A37" s="110"/>
      <c r="B37" s="135"/>
      <c r="C37" s="130"/>
      <c r="D37" s="154"/>
      <c r="E37" s="154"/>
      <c r="F37" s="154"/>
      <c r="G37" s="155"/>
      <c r="H37" s="110"/>
    </row>
    <row r="38" spans="1:8" ht="30" x14ac:dyDescent="0.25">
      <c r="A38" s="113"/>
      <c r="B38" s="126"/>
      <c r="C38" s="111" t="s">
        <v>52</v>
      </c>
      <c r="D38" s="154"/>
      <c r="E38" s="154"/>
      <c r="F38" s="154"/>
      <c r="G38" s="156"/>
      <c r="H38" s="113"/>
    </row>
    <row r="39" spans="1:8" x14ac:dyDescent="0.25">
      <c r="A39" s="113"/>
      <c r="B39" s="126"/>
      <c r="C39" s="112"/>
      <c r="D39" s="154"/>
      <c r="E39" s="154"/>
      <c r="F39" s="154"/>
      <c r="G39" s="156"/>
      <c r="H39" s="113"/>
    </row>
    <row r="40" spans="1:8" ht="30" x14ac:dyDescent="0.25">
      <c r="A40" s="113"/>
      <c r="B40" s="123"/>
      <c r="C40" s="111" t="s">
        <v>53</v>
      </c>
      <c r="D40" s="154"/>
      <c r="E40" s="154"/>
      <c r="F40" s="154"/>
      <c r="G40" s="156"/>
      <c r="H40" s="113"/>
    </row>
    <row r="41" spans="1:8" x14ac:dyDescent="0.25">
      <c r="A41" s="113"/>
      <c r="B41" s="123"/>
      <c r="C41" s="112"/>
      <c r="D41" s="154"/>
      <c r="E41" s="154"/>
      <c r="F41" s="154"/>
      <c r="G41" s="156"/>
      <c r="H41" s="113"/>
    </row>
    <row r="42" spans="1:8" x14ac:dyDescent="0.25">
      <c r="A42" s="113"/>
      <c r="B42" s="126"/>
      <c r="C42" s="112" t="s">
        <v>54</v>
      </c>
      <c r="D42" s="154"/>
      <c r="E42" s="154"/>
      <c r="F42" s="154"/>
      <c r="G42" s="156"/>
      <c r="H42" s="113"/>
    </row>
    <row r="43" spans="1:8" x14ac:dyDescent="0.25">
      <c r="A43" s="113"/>
      <c r="B43" s="149"/>
      <c r="C43" s="113"/>
      <c r="D43" s="159"/>
      <c r="E43" s="159"/>
      <c r="F43" s="160"/>
      <c r="G43" s="161"/>
      <c r="H43" s="113"/>
    </row>
    <row r="44" spans="1:8" x14ac:dyDescent="0.25">
      <c r="A44" s="113"/>
      <c r="B44" s="126"/>
      <c r="C44" s="112" t="s">
        <v>55</v>
      </c>
      <c r="D44" s="154"/>
      <c r="E44" s="154"/>
      <c r="F44" s="154"/>
      <c r="G44" s="156"/>
      <c r="H44" s="113"/>
    </row>
    <row r="45" spans="1:8" x14ac:dyDescent="0.25">
      <c r="A45" s="113"/>
      <c r="B45" s="135"/>
      <c r="C45" s="113"/>
      <c r="D45" s="159"/>
      <c r="E45" s="159"/>
      <c r="F45" s="160"/>
      <c r="G45" s="161"/>
      <c r="H45" s="113"/>
    </row>
    <row r="46" spans="1:8" ht="15.75" thickBot="1" x14ac:dyDescent="0.3">
      <c r="A46" s="113"/>
      <c r="B46" s="135"/>
      <c r="C46" s="113"/>
      <c r="D46" s="159"/>
      <c r="E46" s="159"/>
      <c r="F46" s="160"/>
      <c r="G46" s="161"/>
      <c r="H46" s="113"/>
    </row>
    <row r="47" spans="1:8" ht="19.5" thickBot="1" x14ac:dyDescent="0.3">
      <c r="A47" s="113"/>
      <c r="B47" s="150"/>
      <c r="C47" s="193" t="s">
        <v>56</v>
      </c>
      <c r="D47" s="163"/>
      <c r="E47" s="164"/>
      <c r="F47" s="165"/>
      <c r="G47" s="166"/>
      <c r="H47" s="113"/>
    </row>
    <row r="48" spans="1:8" ht="19.5" thickBot="1" x14ac:dyDescent="0.35">
      <c r="A48" s="113"/>
      <c r="B48" s="184"/>
      <c r="C48" s="194" t="s">
        <v>85</v>
      </c>
      <c r="D48" s="185"/>
      <c r="E48" s="186"/>
      <c r="F48" s="186"/>
      <c r="G48" s="187"/>
      <c r="H48" s="113"/>
    </row>
    <row r="49" spans="1:10" x14ac:dyDescent="0.25">
      <c r="A49" s="113"/>
      <c r="B49" s="132">
        <v>1</v>
      </c>
      <c r="H49" s="113"/>
    </row>
    <row r="50" spans="1:10" x14ac:dyDescent="0.25">
      <c r="A50" s="113"/>
      <c r="B50" s="132"/>
      <c r="H50" s="113"/>
    </row>
    <row r="51" spans="1:10" x14ac:dyDescent="0.25">
      <c r="A51" s="113"/>
      <c r="B51" s="132">
        <v>2</v>
      </c>
      <c r="H51" s="113"/>
    </row>
    <row r="52" spans="1:10" x14ac:dyDescent="0.25">
      <c r="A52" s="113"/>
      <c r="B52" s="132"/>
      <c r="H52" s="157"/>
    </row>
    <row r="53" spans="1:10" x14ac:dyDescent="0.25">
      <c r="A53" s="105"/>
      <c r="B53" s="132">
        <v>3</v>
      </c>
      <c r="H53" s="105"/>
    </row>
    <row r="54" spans="1:10" x14ac:dyDescent="0.25">
      <c r="A54" s="105"/>
      <c r="B54" s="158"/>
      <c r="H54" s="105"/>
    </row>
    <row r="55" spans="1:10" x14ac:dyDescent="0.25">
      <c r="A55" s="105"/>
      <c r="B55" s="132">
        <v>4</v>
      </c>
      <c r="H55" s="105"/>
    </row>
    <row r="56" spans="1:10" x14ac:dyDescent="0.25">
      <c r="A56" s="105"/>
      <c r="B56" s="158"/>
      <c r="H56" s="105"/>
    </row>
    <row r="57" spans="1:10" ht="15.75" thickBot="1" x14ac:dyDescent="0.3">
      <c r="A57" s="105"/>
      <c r="B57" s="158"/>
      <c r="H57" s="105"/>
    </row>
    <row r="58" spans="1:10" ht="15.75" thickBot="1" x14ac:dyDescent="0.3">
      <c r="A58" s="105"/>
      <c r="B58" s="162"/>
      <c r="H58" s="105"/>
      <c r="J58" s="175">
        <f>G47*450</f>
        <v>0</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3:I11"/>
  <sheetViews>
    <sheetView tabSelected="1" workbookViewId="0">
      <selection activeCell="E6" sqref="E6"/>
    </sheetView>
  </sheetViews>
  <sheetFormatPr defaultRowHeight="15" x14ac:dyDescent="0.25"/>
  <cols>
    <col min="4" max="4" width="18.7109375" customWidth="1"/>
    <col min="5" max="5" width="25" customWidth="1"/>
    <col min="7" max="7" width="14.28515625" bestFit="1" customWidth="1"/>
    <col min="8" max="9" width="10.5703125" bestFit="1" customWidth="1"/>
    <col min="10" max="10" width="11.5703125" customWidth="1"/>
  </cols>
  <sheetData>
    <row r="3" spans="2:9" ht="15.75" thickBot="1" x14ac:dyDescent="0.3"/>
    <row r="4" spans="2:9" ht="18.75" customHeight="1" thickBot="1" x14ac:dyDescent="0.3">
      <c r="B4" s="205" t="s">
        <v>61</v>
      </c>
      <c r="C4" s="205"/>
      <c r="D4" s="205"/>
      <c r="E4" s="205"/>
    </row>
    <row r="5" spans="2:9" ht="15.75" thickBot="1" x14ac:dyDescent="0.3">
      <c r="B5" s="205"/>
      <c r="C5" s="205"/>
      <c r="D5" s="205"/>
      <c r="E5" s="205"/>
    </row>
    <row r="6" spans="2:9" ht="29.25" customHeight="1" thickBot="1" x14ac:dyDescent="0.3">
      <c r="B6" s="203" t="s">
        <v>60</v>
      </c>
      <c r="C6" s="203"/>
      <c r="D6" s="203"/>
      <c r="E6" s="172">
        <f>substructure!G87</f>
        <v>0</v>
      </c>
    </row>
    <row r="7" spans="2:9" ht="30.75" customHeight="1" thickBot="1" x14ac:dyDescent="0.3">
      <c r="B7" s="204" t="s">
        <v>62</v>
      </c>
      <c r="C7" s="204"/>
      <c r="D7" s="204"/>
      <c r="E7" s="173">
        <f>'zinc sheet for superstructure'!G35</f>
        <v>0</v>
      </c>
    </row>
    <row r="8" spans="2:9" ht="16.5" thickBot="1" x14ac:dyDescent="0.3">
      <c r="B8" s="206" t="s">
        <v>63</v>
      </c>
      <c r="C8" s="206"/>
      <c r="D8" s="206"/>
      <c r="E8" s="174">
        <f>E6+E7</f>
        <v>0</v>
      </c>
      <c r="G8" s="176"/>
      <c r="H8" s="176"/>
      <c r="I8" s="175"/>
    </row>
    <row r="9" spans="2:9" x14ac:dyDescent="0.25">
      <c r="G9" s="176"/>
      <c r="H9" s="176"/>
    </row>
    <row r="10" spans="2:9" x14ac:dyDescent="0.25">
      <c r="G10" s="177"/>
      <c r="H10" s="176"/>
    </row>
    <row r="11" spans="2:9" x14ac:dyDescent="0.25">
      <c r="G11" s="177"/>
      <c r="H11" s="176"/>
    </row>
  </sheetData>
  <mergeCells count="4">
    <mergeCell ref="B6:D6"/>
    <mergeCell ref="B7:D7"/>
    <mergeCell ref="B4:E5"/>
    <mergeCell ref="B8:D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substructure</vt:lpstr>
      <vt:lpstr>zinc sheet for superstructure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Abdelrahman</dc:creator>
  <cp:lastModifiedBy>User</cp:lastModifiedBy>
  <cp:lastPrinted>2021-11-15T08:39:45Z</cp:lastPrinted>
  <dcterms:created xsi:type="dcterms:W3CDTF">2021-08-29T12:53:57Z</dcterms:created>
  <dcterms:modified xsi:type="dcterms:W3CDTF">2022-02-14T09:54:58Z</dcterms:modified>
</cp:coreProperties>
</file>